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1921\Desktop\ディスクトップ2024\レスリング関係\近畿少年少女レスリング連盟　関連\第38回近畿少年少女レスリング選手権大会\"/>
    </mc:Choice>
  </mc:AlternateContent>
  <xr:revisionPtr revIDLastSave="0" documentId="13_ncr:1_{1B0885A7-61AD-4B5B-AC7C-E1CFB7E1B083}" xr6:coauthVersionLast="47" xr6:coauthVersionMax="47" xr10:uidLastSave="{00000000-0000-0000-0000-000000000000}"/>
  <bookViews>
    <workbookView xWindow="390" yWindow="390" windowWidth="17100" windowHeight="12180" xr2:uid="{00000000-000D-0000-FFFF-FFFF00000000}"/>
  </bookViews>
  <sheets>
    <sheet name="読んでください" sheetId="6" r:id="rId1"/>
    <sheet name="参加申込書 ①" sheetId="2" r:id="rId2"/>
    <sheet name="参加申込書 ②" sheetId="7" r:id="rId3"/>
    <sheet name="個人_オーダー表" sheetId="4" r:id="rId4"/>
    <sheet name="確認" sheetId="5" r:id="rId5"/>
    <sheet name="memo" sheetId="3" r:id="rId6"/>
  </sheets>
  <externalReferences>
    <externalReference r:id="rId7"/>
    <externalReference r:id="rId8"/>
    <externalReference r:id="rId9"/>
  </externalReferences>
  <definedNames>
    <definedName name="_1回戦から">[1]リスト学校対抗!$C$1:$C$6</definedName>
    <definedName name="_xlnm._FilterDatabase" localSheetId="3" hidden="1">個人_オーダー表!$A$1:$Y$21</definedName>
    <definedName name="【小１・２】">'参加申込書 ①'!$AF$121:$AF$129</definedName>
    <definedName name="【小３女子】">'参加申込書 ①'!$AF$186:$AF$194</definedName>
    <definedName name="【小３男子】">'参加申込書 ①'!$AF$131:$AF$142</definedName>
    <definedName name="【小４女子】">'参加申込書 ①'!$AF$196:$AF$204</definedName>
    <definedName name="【小４男子】">'参加申込書 ①'!$AF$144:$AF$155</definedName>
    <definedName name="【小５女子】">'参加申込書 ①'!$AF$206:$AF$215</definedName>
    <definedName name="【小５男子】">'参加申込書 ①'!$AF$157:$AF$170</definedName>
    <definedName name="【小６女子】">'参加申込書 ①'!$AF$217:$AF$226</definedName>
    <definedName name="【小６男子】">'参加申込書 ①'!$AF$172:$AF$184</definedName>
    <definedName name="_xlnm.Print_Area" localSheetId="1">'参加申込書 ①'!$A$1:$AA$37</definedName>
    <definedName name="_xlnm.Print_Area" localSheetId="2">'参加申込書 ②'!$A$1:$AA$37</definedName>
    <definedName name="こ">[2]成F６６!$K$3:$Q$38</definedName>
    <definedName name="試合№">[1]リスト学校対抗!$A$1:$A$47</definedName>
    <definedName name="新人">#REF!</definedName>
    <definedName name="青125">#REF!</definedName>
    <definedName name="青51">#REF!</definedName>
    <definedName name="青55">#REF!</definedName>
    <definedName name="青60">#REF!</definedName>
    <definedName name="青65">#REF!</definedName>
    <definedName name="青71">#REF!</definedName>
    <definedName name="青80">#REF!</definedName>
    <definedName name="青チーム">#REF!</definedName>
    <definedName name="赤125">#REF!</definedName>
    <definedName name="赤51">#REF!</definedName>
    <definedName name="赤55">#REF!</definedName>
    <definedName name="赤60">#REF!</definedName>
    <definedName name="赤65">#REF!</definedName>
    <definedName name="赤71">#REF!</definedName>
    <definedName name="赤80">#REF!</definedName>
    <definedName name="赤チーム">#REF!</definedName>
    <definedName name="第1マット名">[1]リスト学校対抗!$B$1:$B$4</definedName>
    <definedName name="日付">'[3]リスト(階級ほか) '!$D$1:$D$4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2" i="4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121" i="2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AE131" i="7"/>
  <c r="AE121" i="7"/>
  <c r="AK246" i="7"/>
  <c r="AE246" i="7" s="1"/>
  <c r="AK245" i="7"/>
  <c r="AE245" i="7" s="1"/>
  <c r="AK244" i="7"/>
  <c r="AE244" i="7" s="1"/>
  <c r="AK243" i="7"/>
  <c r="AE243" i="7" s="1"/>
  <c r="AK242" i="7"/>
  <c r="AE242" i="7" s="1"/>
  <c r="AK241" i="7"/>
  <c r="AE241" i="7" s="1"/>
  <c r="AK240" i="7"/>
  <c r="AE240" i="7" s="1"/>
  <c r="AK239" i="7"/>
  <c r="AE239" i="7" s="1"/>
  <c r="AK238" i="7"/>
  <c r="AE238" i="7" s="1"/>
  <c r="AE237" i="7"/>
  <c r="AK236" i="7"/>
  <c r="AE236" i="7" s="1"/>
  <c r="AK235" i="7"/>
  <c r="AE235" i="7"/>
  <c r="AK234" i="7"/>
  <c r="AE234" i="7" s="1"/>
  <c r="AK233" i="7"/>
  <c r="AE233" i="7"/>
  <c r="AK232" i="7"/>
  <c r="AE232" i="7" s="1"/>
  <c r="AK231" i="7"/>
  <c r="AE231" i="7" s="1"/>
  <c r="AK230" i="7"/>
  <c r="AE230" i="7" s="1"/>
  <c r="AK229" i="7"/>
  <c r="AE229" i="7" s="1"/>
  <c r="AK228" i="7"/>
  <c r="AE228" i="7"/>
  <c r="AE227" i="7"/>
  <c r="AE226" i="7"/>
  <c r="AK225" i="7"/>
  <c r="AE225" i="7"/>
  <c r="AK224" i="7"/>
  <c r="AE224" i="7"/>
  <c r="AK223" i="7"/>
  <c r="AE223" i="7"/>
  <c r="AK222" i="7"/>
  <c r="AE222" i="7"/>
  <c r="AK221" i="7"/>
  <c r="AE221" i="7"/>
  <c r="AK220" i="7"/>
  <c r="AE220" i="7"/>
  <c r="AK219" i="7"/>
  <c r="AE219" i="7"/>
  <c r="AK218" i="7"/>
  <c r="AE218" i="7"/>
  <c r="AK217" i="7"/>
  <c r="AE217" i="7"/>
  <c r="AE216" i="7"/>
  <c r="AE215" i="7"/>
  <c r="AK214" i="7"/>
  <c r="AE214" i="7"/>
  <c r="AK213" i="7"/>
  <c r="AE213" i="7"/>
  <c r="AK212" i="7"/>
  <c r="AE212" i="7"/>
  <c r="AK211" i="7"/>
  <c r="AE211" i="7"/>
  <c r="AK210" i="7"/>
  <c r="AE210" i="7"/>
  <c r="AK209" i="7"/>
  <c r="AE209" i="7"/>
  <c r="AK208" i="7"/>
  <c r="AE208" i="7"/>
  <c r="AK207" i="7"/>
  <c r="AE207" i="7"/>
  <c r="AK206" i="7"/>
  <c r="AE206" i="7"/>
  <c r="AE205" i="7"/>
  <c r="AE204" i="7"/>
  <c r="AK203" i="7"/>
  <c r="AE203" i="7"/>
  <c r="AK202" i="7"/>
  <c r="AE202" i="7"/>
  <c r="AK201" i="7"/>
  <c r="AE201" i="7"/>
  <c r="AK200" i="7"/>
  <c r="AE200" i="7"/>
  <c r="AK199" i="7"/>
  <c r="AE199" i="7"/>
  <c r="AK198" i="7"/>
  <c r="AE198" i="7"/>
  <c r="AK197" i="7"/>
  <c r="AE197" i="7"/>
  <c r="AK196" i="7"/>
  <c r="AE196" i="7"/>
  <c r="AE195" i="7"/>
  <c r="AE194" i="7"/>
  <c r="AK193" i="7"/>
  <c r="AE193" i="7"/>
  <c r="AK192" i="7"/>
  <c r="AE192" i="7"/>
  <c r="AK191" i="7"/>
  <c r="AE191" i="7"/>
  <c r="AK190" i="7"/>
  <c r="AE190" i="7"/>
  <c r="AK189" i="7"/>
  <c r="AE189" i="7"/>
  <c r="AK188" i="7"/>
  <c r="AE188" i="7"/>
  <c r="AK187" i="7"/>
  <c r="AE187" i="7"/>
  <c r="AK186" i="7"/>
  <c r="AE186" i="7"/>
  <c r="AE185" i="7"/>
  <c r="AE184" i="7"/>
  <c r="AK183" i="7"/>
  <c r="AE183" i="7"/>
  <c r="AK182" i="7"/>
  <c r="AE182" i="7"/>
  <c r="AK181" i="7"/>
  <c r="AE181" i="7"/>
  <c r="AK180" i="7"/>
  <c r="AE180" i="7"/>
  <c r="AK179" i="7"/>
  <c r="AE179" i="7"/>
  <c r="AK178" i="7"/>
  <c r="AE178" i="7"/>
  <c r="AK177" i="7"/>
  <c r="AE177" i="7"/>
  <c r="AK176" i="7"/>
  <c r="AE176" i="7"/>
  <c r="AK175" i="7"/>
  <c r="AE175" i="7"/>
  <c r="AK174" i="7"/>
  <c r="AE174" i="7"/>
  <c r="AK173" i="7"/>
  <c r="AE173" i="7"/>
  <c r="AK172" i="7"/>
  <c r="AE172" i="7"/>
  <c r="AE171" i="7"/>
  <c r="AE170" i="7"/>
  <c r="AK169" i="7"/>
  <c r="AE169" i="7"/>
  <c r="AK168" i="7"/>
  <c r="AE168" i="7"/>
  <c r="AK167" i="7"/>
  <c r="AE167" i="7"/>
  <c r="AK166" i="7"/>
  <c r="AE166" i="7"/>
  <c r="AK165" i="7"/>
  <c r="AE165" i="7"/>
  <c r="AK164" i="7"/>
  <c r="AE164" i="7"/>
  <c r="AK163" i="7"/>
  <c r="AE163" i="7"/>
  <c r="AK162" i="7"/>
  <c r="AE162" i="7"/>
  <c r="AK161" i="7"/>
  <c r="AE161" i="7"/>
  <c r="AK160" i="7"/>
  <c r="AE160" i="7"/>
  <c r="AK159" i="7"/>
  <c r="AE159" i="7"/>
  <c r="AK158" i="7"/>
  <c r="AE158" i="7"/>
  <c r="AK157" i="7"/>
  <c r="AE157" i="7"/>
  <c r="AE156" i="7"/>
  <c r="AE155" i="7"/>
  <c r="AK154" i="7"/>
  <c r="AE154" i="7"/>
  <c r="AK153" i="7"/>
  <c r="AE153" i="7"/>
  <c r="AK152" i="7"/>
  <c r="AE152" i="7"/>
  <c r="AK151" i="7"/>
  <c r="AE151" i="7"/>
  <c r="AK150" i="7"/>
  <c r="AE150" i="7"/>
  <c r="AK149" i="7"/>
  <c r="AE149" i="7"/>
  <c r="AK148" i="7"/>
  <c r="AE148" i="7"/>
  <c r="AK147" i="7"/>
  <c r="AE147" i="7"/>
  <c r="AK146" i="7"/>
  <c r="AE146" i="7"/>
  <c r="AK145" i="7"/>
  <c r="AE145" i="7"/>
  <c r="AK144" i="7"/>
  <c r="AE144" i="7"/>
  <c r="AE143" i="7"/>
  <c r="AE142" i="7"/>
  <c r="AK141" i="7"/>
  <c r="AE141" i="7"/>
  <c r="AK140" i="7"/>
  <c r="AE140" i="7"/>
  <c r="AK139" i="7"/>
  <c r="AE139" i="7"/>
  <c r="AK138" i="7"/>
  <c r="AE138" i="7"/>
  <c r="AK137" i="7"/>
  <c r="AE137" i="7"/>
  <c r="AK136" i="7"/>
  <c r="AE136" i="7"/>
  <c r="AK135" i="7"/>
  <c r="AE135" i="7"/>
  <c r="AK134" i="7"/>
  <c r="AE134" i="7"/>
  <c r="AK133" i="7"/>
  <c r="AE133" i="7"/>
  <c r="AK132" i="7"/>
  <c r="AE132" i="7"/>
  <c r="AK131" i="7"/>
  <c r="AE130" i="7"/>
  <c r="AE129" i="7"/>
  <c r="AK128" i="7"/>
  <c r="AE128" i="7"/>
  <c r="AK127" i="7"/>
  <c r="AE127" i="7"/>
  <c r="AK126" i="7"/>
  <c r="AE126" i="7"/>
  <c r="AK125" i="7"/>
  <c r="AE125" i="7"/>
  <c r="AK124" i="7"/>
  <c r="AE124" i="7"/>
  <c r="AK123" i="7"/>
  <c r="AE123" i="7"/>
  <c r="AK122" i="7"/>
  <c r="AE122" i="7"/>
  <c r="AK121" i="7"/>
  <c r="N8" i="7"/>
  <c r="S8" i="7" s="1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S23" i="7" l="1"/>
  <c r="S15" i="7"/>
  <c r="S16" i="7"/>
  <c r="P23" i="7"/>
  <c r="S11" i="7"/>
  <c r="S20" i="7"/>
  <c r="O20" i="7"/>
  <c r="S9" i="7"/>
  <c r="S17" i="7"/>
  <c r="S25" i="7"/>
  <c r="S24" i="7"/>
  <c r="Q10" i="7"/>
  <c r="S18" i="7"/>
  <c r="S26" i="7"/>
  <c r="O28" i="7"/>
  <c r="P15" i="7"/>
  <c r="R13" i="7"/>
  <c r="R21" i="7"/>
  <c r="S19" i="7"/>
  <c r="S12" i="7"/>
  <c r="S14" i="7"/>
  <c r="S22" i="7"/>
  <c r="S27" i="7"/>
  <c r="O12" i="7"/>
  <c r="S28" i="7"/>
  <c r="S13" i="7"/>
  <c r="S21" i="7"/>
  <c r="Q18" i="7"/>
  <c r="Q26" i="7"/>
  <c r="S10" i="7"/>
  <c r="O9" i="7"/>
  <c r="R10" i="7"/>
  <c r="P12" i="7"/>
  <c r="Q15" i="7"/>
  <c r="O17" i="7"/>
  <c r="R18" i="7"/>
  <c r="P20" i="7"/>
  <c r="Q23" i="7"/>
  <c r="O25" i="7"/>
  <c r="R26" i="7"/>
  <c r="P28" i="7"/>
  <c r="P9" i="7"/>
  <c r="Q12" i="7"/>
  <c r="O14" i="7"/>
  <c r="R15" i="7"/>
  <c r="P17" i="7"/>
  <c r="Q20" i="7"/>
  <c r="O22" i="7"/>
  <c r="R23" i="7"/>
  <c r="P25" i="7"/>
  <c r="Q28" i="7"/>
  <c r="Q9" i="7"/>
  <c r="O11" i="7"/>
  <c r="R12" i="7"/>
  <c r="P14" i="7"/>
  <c r="Q17" i="7"/>
  <c r="O19" i="7"/>
  <c r="R20" i="7"/>
  <c r="P22" i="7"/>
  <c r="Q25" i="7"/>
  <c r="O27" i="7"/>
  <c r="R28" i="7"/>
  <c r="R9" i="7"/>
  <c r="P11" i="7"/>
  <c r="Q14" i="7"/>
  <c r="O16" i="7"/>
  <c r="R17" i="7"/>
  <c r="P19" i="7"/>
  <c r="Q22" i="7"/>
  <c r="O24" i="7"/>
  <c r="R25" i="7"/>
  <c r="P27" i="7"/>
  <c r="O13" i="7"/>
  <c r="R14" i="7"/>
  <c r="P16" i="7"/>
  <c r="Q19" i="7"/>
  <c r="O21" i="7"/>
  <c r="R22" i="7"/>
  <c r="P24" i="7"/>
  <c r="Q27" i="7"/>
  <c r="O10" i="7"/>
  <c r="R11" i="7"/>
  <c r="P13" i="7"/>
  <c r="Q16" i="7"/>
  <c r="O18" i="7"/>
  <c r="R19" i="7"/>
  <c r="P21" i="7"/>
  <c r="Q24" i="7"/>
  <c r="O26" i="7"/>
  <c r="R27" i="7"/>
  <c r="O8" i="7"/>
  <c r="Q11" i="7"/>
  <c r="P10" i="7"/>
  <c r="Q13" i="7"/>
  <c r="O15" i="7"/>
  <c r="R16" i="7"/>
  <c r="P18" i="7"/>
  <c r="Q21" i="7"/>
  <c r="O23" i="7"/>
  <c r="R24" i="7"/>
  <c r="P26" i="7"/>
  <c r="P8" i="7"/>
  <c r="R8" i="7"/>
  <c r="Q8" i="7"/>
  <c r="AE218" i="2" l="1"/>
  <c r="AE219" i="2"/>
  <c r="AE220" i="2"/>
  <c r="AE221" i="2"/>
  <c r="AE222" i="2"/>
  <c r="AE223" i="2"/>
  <c r="AE224" i="2"/>
  <c r="AE225" i="2"/>
  <c r="AE226" i="2"/>
  <c r="AE217" i="2"/>
  <c r="AE207" i="2"/>
  <c r="AE208" i="2"/>
  <c r="AE209" i="2"/>
  <c r="AE210" i="2"/>
  <c r="AE211" i="2"/>
  <c r="AE212" i="2"/>
  <c r="AE213" i="2"/>
  <c r="AE214" i="2"/>
  <c r="AE215" i="2"/>
  <c r="AE206" i="2"/>
  <c r="AE197" i="2"/>
  <c r="AE198" i="2"/>
  <c r="AE199" i="2"/>
  <c r="AE200" i="2"/>
  <c r="AE201" i="2"/>
  <c r="AE202" i="2"/>
  <c r="AE203" i="2"/>
  <c r="AE204" i="2"/>
  <c r="AE196" i="2"/>
  <c r="AE187" i="2"/>
  <c r="AE188" i="2"/>
  <c r="AE189" i="2"/>
  <c r="AE190" i="2"/>
  <c r="AE191" i="2"/>
  <c r="AE192" i="2"/>
  <c r="AE193" i="2"/>
  <c r="AE194" i="2"/>
  <c r="AE186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72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57" i="2"/>
  <c r="AE145" i="2"/>
  <c r="AE146" i="2"/>
  <c r="AE147" i="2"/>
  <c r="AE148" i="2"/>
  <c r="AE149" i="2"/>
  <c r="AE150" i="2"/>
  <c r="AE151" i="2"/>
  <c r="AE152" i="2"/>
  <c r="AE153" i="2"/>
  <c r="AE154" i="2"/>
  <c r="AE155" i="2"/>
  <c r="AE144" i="2"/>
  <c r="AE132" i="2"/>
  <c r="AE133" i="2"/>
  <c r="AE134" i="2"/>
  <c r="AE135" i="2"/>
  <c r="AE136" i="2"/>
  <c r="AE137" i="2"/>
  <c r="AE138" i="2"/>
  <c r="AE139" i="2"/>
  <c r="AE140" i="2"/>
  <c r="AE141" i="2"/>
  <c r="AE142" i="2"/>
  <c r="AE131" i="2"/>
  <c r="AE122" i="2"/>
  <c r="AE123" i="2"/>
  <c r="AE124" i="2"/>
  <c r="AE125" i="2"/>
  <c r="AE126" i="2"/>
  <c r="AE127" i="2"/>
  <c r="AE128" i="2"/>
  <c r="AE129" i="2"/>
  <c r="AE121" i="2"/>
  <c r="N8" i="2"/>
  <c r="AK223" i="2"/>
  <c r="AK224" i="2"/>
  <c r="AK191" i="2"/>
  <c r="AK192" i="2"/>
  <c r="AK140" i="2"/>
  <c r="AE130" i="2"/>
  <c r="AE143" i="2"/>
  <c r="AE156" i="2"/>
  <c r="AE171" i="2"/>
  <c r="AE185" i="2"/>
  <c r="AE195" i="2"/>
  <c r="AE205" i="2"/>
  <c r="AE216" i="2"/>
  <c r="AE227" i="2"/>
  <c r="AE237" i="2"/>
  <c r="AK128" i="2"/>
  <c r="AK127" i="2"/>
  <c r="AK126" i="2"/>
  <c r="AK125" i="2"/>
  <c r="AK124" i="2"/>
  <c r="AK123" i="2"/>
  <c r="AK122" i="2"/>
  <c r="AK121" i="2"/>
  <c r="R9" i="2" s="1"/>
  <c r="AK131" i="2"/>
  <c r="AK41" i="2"/>
  <c r="AE41" i="2" s="1"/>
  <c r="AK42" i="2"/>
  <c r="AE42" i="2" s="1"/>
  <c r="AK43" i="2"/>
  <c r="AE43" i="2" s="1"/>
  <c r="AK44" i="2"/>
  <c r="AE44" i="2" s="1"/>
  <c r="AK45" i="2"/>
  <c r="AE45" i="2" s="1"/>
  <c r="AK46" i="2"/>
  <c r="AE46" i="2" s="1"/>
  <c r="AK47" i="2"/>
  <c r="AE47" i="2" s="1"/>
  <c r="AK40" i="2"/>
  <c r="AE40" i="2" s="1"/>
  <c r="S9" i="2" l="1"/>
  <c r="O8" i="2"/>
  <c r="P8" i="2"/>
  <c r="Q9" i="2"/>
  <c r="O9" i="2"/>
  <c r="O10" i="2"/>
  <c r="P10" i="2"/>
  <c r="P9" i="2"/>
  <c r="AE60" i="2"/>
  <c r="AE74" i="2"/>
  <c r="AE84" i="2"/>
  <c r="AN95" i="2"/>
  <c r="AN105" i="2"/>
  <c r="F23" i="4"/>
  <c r="G23" i="4"/>
  <c r="H23" i="4"/>
  <c r="I23" i="4"/>
  <c r="M23" i="4"/>
  <c r="N23" i="4"/>
  <c r="O23" i="4"/>
  <c r="P23" i="4"/>
  <c r="AF23" i="4"/>
  <c r="F33" i="5" s="1"/>
  <c r="F24" i="4"/>
  <c r="G24" i="4"/>
  <c r="H24" i="4"/>
  <c r="I24" i="4"/>
  <c r="M24" i="4"/>
  <c r="N24" i="4"/>
  <c r="O24" i="4"/>
  <c r="P24" i="4"/>
  <c r="AF24" i="4"/>
  <c r="F34" i="5" s="1"/>
  <c r="F25" i="4"/>
  <c r="G25" i="4"/>
  <c r="H25" i="4"/>
  <c r="I25" i="4"/>
  <c r="M25" i="4"/>
  <c r="N25" i="4"/>
  <c r="O25" i="4"/>
  <c r="P25" i="4"/>
  <c r="AF25" i="4"/>
  <c r="F35" i="5" s="1"/>
  <c r="F26" i="4"/>
  <c r="G26" i="4"/>
  <c r="H26" i="4"/>
  <c r="I26" i="4"/>
  <c r="M26" i="4"/>
  <c r="N26" i="4"/>
  <c r="O26" i="4"/>
  <c r="P26" i="4"/>
  <c r="AF26" i="4"/>
  <c r="F36" i="5" s="1"/>
  <c r="F27" i="4"/>
  <c r="G27" i="4"/>
  <c r="H27" i="4"/>
  <c r="I27" i="4"/>
  <c r="M27" i="4"/>
  <c r="N27" i="4"/>
  <c r="O27" i="4"/>
  <c r="P27" i="4"/>
  <c r="AF27" i="4"/>
  <c r="F37" i="5" s="1"/>
  <c r="F28" i="4"/>
  <c r="G28" i="4"/>
  <c r="H28" i="4"/>
  <c r="I28" i="4"/>
  <c r="M28" i="4"/>
  <c r="N28" i="4"/>
  <c r="O28" i="4"/>
  <c r="P28" i="4"/>
  <c r="AF28" i="4"/>
  <c r="F38" i="5" s="1"/>
  <c r="F29" i="4"/>
  <c r="G29" i="4"/>
  <c r="H29" i="4"/>
  <c r="I29" i="4"/>
  <c r="M29" i="4"/>
  <c r="N29" i="4"/>
  <c r="O29" i="4"/>
  <c r="P29" i="4"/>
  <c r="AF29" i="4"/>
  <c r="F39" i="5" s="1"/>
  <c r="F30" i="4"/>
  <c r="G30" i="4"/>
  <c r="D30" i="4" s="1"/>
  <c r="C40" i="5" s="1"/>
  <c r="H30" i="4"/>
  <c r="I30" i="4"/>
  <c r="M30" i="4"/>
  <c r="N30" i="4"/>
  <c r="O30" i="4"/>
  <c r="P30" i="4"/>
  <c r="AF30" i="4"/>
  <c r="F40" i="5" s="1"/>
  <c r="F31" i="4"/>
  <c r="G31" i="4"/>
  <c r="H31" i="4"/>
  <c r="I31" i="4"/>
  <c r="M31" i="4"/>
  <c r="N31" i="4"/>
  <c r="O31" i="4"/>
  <c r="P31" i="4"/>
  <c r="AF31" i="4"/>
  <c r="F41" i="5" s="1"/>
  <c r="F32" i="4"/>
  <c r="G32" i="4"/>
  <c r="H32" i="4"/>
  <c r="I32" i="4"/>
  <c r="M32" i="4"/>
  <c r="N32" i="4"/>
  <c r="O32" i="4"/>
  <c r="P32" i="4"/>
  <c r="AF32" i="4"/>
  <c r="F42" i="5" s="1"/>
  <c r="F33" i="4"/>
  <c r="G33" i="4"/>
  <c r="H33" i="4"/>
  <c r="I33" i="4"/>
  <c r="M33" i="4"/>
  <c r="N33" i="4"/>
  <c r="O33" i="4"/>
  <c r="P33" i="4"/>
  <c r="AF33" i="4"/>
  <c r="F43" i="5" s="1"/>
  <c r="F34" i="4"/>
  <c r="G34" i="4"/>
  <c r="H34" i="4"/>
  <c r="I34" i="4"/>
  <c r="M34" i="4"/>
  <c r="N34" i="4"/>
  <c r="O34" i="4"/>
  <c r="P34" i="4"/>
  <c r="AF34" i="4"/>
  <c r="F44" i="5" s="1"/>
  <c r="F35" i="4"/>
  <c r="G35" i="4"/>
  <c r="H35" i="4"/>
  <c r="I35" i="4"/>
  <c r="M35" i="4"/>
  <c r="N35" i="4"/>
  <c r="O35" i="4"/>
  <c r="P35" i="4"/>
  <c r="AF35" i="4"/>
  <c r="F45" i="5" s="1"/>
  <c r="F36" i="4"/>
  <c r="D36" i="4" s="1"/>
  <c r="C46" i="5" s="1"/>
  <c r="G36" i="4"/>
  <c r="H36" i="4"/>
  <c r="I36" i="4"/>
  <c r="M36" i="4"/>
  <c r="N36" i="4"/>
  <c r="O36" i="4"/>
  <c r="P36" i="4"/>
  <c r="AF36" i="4"/>
  <c r="F46" i="5" s="1"/>
  <c r="F37" i="4"/>
  <c r="G37" i="4"/>
  <c r="H37" i="4"/>
  <c r="I37" i="4"/>
  <c r="M37" i="4"/>
  <c r="N37" i="4"/>
  <c r="O37" i="4"/>
  <c r="P37" i="4"/>
  <c r="AF37" i="4"/>
  <c r="F47" i="5" s="1"/>
  <c r="F38" i="4"/>
  <c r="G38" i="4"/>
  <c r="H38" i="4"/>
  <c r="I38" i="4"/>
  <c r="M38" i="4"/>
  <c r="N38" i="4"/>
  <c r="O38" i="4"/>
  <c r="P38" i="4"/>
  <c r="AF38" i="4"/>
  <c r="F48" i="5" s="1"/>
  <c r="F39" i="4"/>
  <c r="G39" i="4"/>
  <c r="H39" i="4"/>
  <c r="I39" i="4"/>
  <c r="M39" i="4"/>
  <c r="N39" i="4"/>
  <c r="O39" i="4"/>
  <c r="P39" i="4"/>
  <c r="AF39" i="4"/>
  <c r="F49" i="5" s="1"/>
  <c r="F40" i="4"/>
  <c r="G40" i="4"/>
  <c r="D40" i="4" s="1"/>
  <c r="C50" i="5" s="1"/>
  <c r="H40" i="4"/>
  <c r="I40" i="4"/>
  <c r="M40" i="4"/>
  <c r="N40" i="4"/>
  <c r="O40" i="4"/>
  <c r="P40" i="4"/>
  <c r="AF40" i="4"/>
  <c r="F50" i="5" s="1"/>
  <c r="F41" i="4"/>
  <c r="G41" i="4"/>
  <c r="H41" i="4"/>
  <c r="I41" i="4"/>
  <c r="M41" i="4"/>
  <c r="N41" i="4"/>
  <c r="O41" i="4"/>
  <c r="P41" i="4"/>
  <c r="AF41" i="4"/>
  <c r="F51" i="5" s="1"/>
  <c r="AF22" i="4"/>
  <c r="F32" i="5" s="1"/>
  <c r="I22" i="4"/>
  <c r="H22" i="4"/>
  <c r="G22" i="4"/>
  <c r="F22" i="4"/>
  <c r="P22" i="4"/>
  <c r="O22" i="4"/>
  <c r="N22" i="4"/>
  <c r="M22" i="4"/>
  <c r="D42" i="4"/>
  <c r="E42" i="4"/>
  <c r="E43" i="4"/>
  <c r="F43" i="4"/>
  <c r="G43" i="4"/>
  <c r="M43" i="4"/>
  <c r="N43" i="4"/>
  <c r="O43" i="4"/>
  <c r="P43" i="4"/>
  <c r="E44" i="4"/>
  <c r="F44" i="4"/>
  <c r="G44" i="4"/>
  <c r="M44" i="4"/>
  <c r="N44" i="4"/>
  <c r="O44" i="4"/>
  <c r="P44" i="4"/>
  <c r="E45" i="4"/>
  <c r="F45" i="4"/>
  <c r="G45" i="4"/>
  <c r="M45" i="4"/>
  <c r="N45" i="4"/>
  <c r="O45" i="4"/>
  <c r="P45" i="4"/>
  <c r="E46" i="4"/>
  <c r="F46" i="4"/>
  <c r="G46" i="4"/>
  <c r="M46" i="4"/>
  <c r="N46" i="4"/>
  <c r="O46" i="4"/>
  <c r="P46" i="4"/>
  <c r="E47" i="4"/>
  <c r="F47" i="4"/>
  <c r="G47" i="4"/>
  <c r="M47" i="4"/>
  <c r="N47" i="4"/>
  <c r="O47" i="4"/>
  <c r="P47" i="4"/>
  <c r="E48" i="4"/>
  <c r="F48" i="4"/>
  <c r="G48" i="4"/>
  <c r="M48" i="4"/>
  <c r="N48" i="4"/>
  <c r="O48" i="4"/>
  <c r="P48" i="4"/>
  <c r="E49" i="4"/>
  <c r="F49" i="4"/>
  <c r="G49" i="4"/>
  <c r="M49" i="4"/>
  <c r="N49" i="4"/>
  <c r="O49" i="4"/>
  <c r="P49" i="4"/>
  <c r="E50" i="4"/>
  <c r="F50" i="4"/>
  <c r="G50" i="4"/>
  <c r="M50" i="4"/>
  <c r="N50" i="4"/>
  <c r="O50" i="4"/>
  <c r="P50" i="4"/>
  <c r="E51" i="4"/>
  <c r="F51" i="4"/>
  <c r="G51" i="4"/>
  <c r="M51" i="4"/>
  <c r="N51" i="4"/>
  <c r="O51" i="4"/>
  <c r="P51" i="4"/>
  <c r="E52" i="4"/>
  <c r="F52" i="4"/>
  <c r="G52" i="4"/>
  <c r="M52" i="4"/>
  <c r="N52" i="4"/>
  <c r="O52" i="4"/>
  <c r="P52" i="4"/>
  <c r="E53" i="4"/>
  <c r="F53" i="4"/>
  <c r="G53" i="4"/>
  <c r="M53" i="4"/>
  <c r="N53" i="4"/>
  <c r="O53" i="4"/>
  <c r="P53" i="4"/>
  <c r="E54" i="4"/>
  <c r="F54" i="4"/>
  <c r="G54" i="4"/>
  <c r="M54" i="4"/>
  <c r="N54" i="4"/>
  <c r="O54" i="4"/>
  <c r="P54" i="4"/>
  <c r="E55" i="4"/>
  <c r="F55" i="4"/>
  <c r="G55" i="4"/>
  <c r="M55" i="4"/>
  <c r="N55" i="4"/>
  <c r="O55" i="4"/>
  <c r="P55" i="4"/>
  <c r="E56" i="4"/>
  <c r="F56" i="4"/>
  <c r="G56" i="4"/>
  <c r="M56" i="4"/>
  <c r="N56" i="4"/>
  <c r="O56" i="4"/>
  <c r="P56" i="4"/>
  <c r="E57" i="4"/>
  <c r="F57" i="4"/>
  <c r="G57" i="4"/>
  <c r="M57" i="4"/>
  <c r="N57" i="4"/>
  <c r="O57" i="4"/>
  <c r="P57" i="4"/>
  <c r="E58" i="4"/>
  <c r="F58" i="4"/>
  <c r="G58" i="4"/>
  <c r="M58" i="4"/>
  <c r="N58" i="4"/>
  <c r="O58" i="4"/>
  <c r="P58" i="4"/>
  <c r="E59" i="4"/>
  <c r="F59" i="4"/>
  <c r="G59" i="4"/>
  <c r="M59" i="4"/>
  <c r="N59" i="4"/>
  <c r="O59" i="4"/>
  <c r="P59" i="4"/>
  <c r="E60" i="4"/>
  <c r="F60" i="4"/>
  <c r="G60" i="4"/>
  <c r="M60" i="4"/>
  <c r="N60" i="4"/>
  <c r="O60" i="4"/>
  <c r="P60" i="4"/>
  <c r="X4" i="7"/>
  <c r="X3" i="7"/>
  <c r="L5" i="7"/>
  <c r="J4" i="7"/>
  <c r="J3" i="7"/>
  <c r="F5" i="7"/>
  <c r="D5" i="7"/>
  <c r="D4" i="7"/>
  <c r="D3" i="7"/>
  <c r="AS105" i="7"/>
  <c r="AS104" i="7"/>
  <c r="AS103" i="7"/>
  <c r="AS102" i="7"/>
  <c r="AS101" i="7"/>
  <c r="AS100" i="7"/>
  <c r="AS99" i="7"/>
  <c r="AS98" i="7"/>
  <c r="AS97" i="7"/>
  <c r="AS95" i="7"/>
  <c r="AS94" i="7"/>
  <c r="AS93" i="7"/>
  <c r="AS92" i="7"/>
  <c r="AS91" i="7"/>
  <c r="AS90" i="7"/>
  <c r="AS89" i="7"/>
  <c r="AS88" i="7"/>
  <c r="AS87" i="7"/>
  <c r="AK85" i="7"/>
  <c r="AK84" i="7"/>
  <c r="AK83" i="7"/>
  <c r="AK82" i="7"/>
  <c r="AK81" i="7"/>
  <c r="AK80" i="7"/>
  <c r="AK79" i="7"/>
  <c r="AK78" i="7"/>
  <c r="AK77" i="7"/>
  <c r="AK76" i="7"/>
  <c r="AK74" i="7"/>
  <c r="AK73" i="7"/>
  <c r="AK72" i="7"/>
  <c r="AK71" i="7"/>
  <c r="AK70" i="7"/>
  <c r="AK69" i="7"/>
  <c r="AK68" i="7"/>
  <c r="AK67" i="7"/>
  <c r="AK66" i="7"/>
  <c r="AK64" i="7"/>
  <c r="AK63" i="7"/>
  <c r="AK62" i="7"/>
  <c r="AK61" i="7"/>
  <c r="AK60" i="7"/>
  <c r="AK59" i="7"/>
  <c r="AK58" i="7"/>
  <c r="AK57" i="7"/>
  <c r="AK56" i="7"/>
  <c r="AK55" i="7"/>
  <c r="AK54" i="7"/>
  <c r="AK53" i="7"/>
  <c r="AK52" i="7"/>
  <c r="AK50" i="7"/>
  <c r="AK49" i="7"/>
  <c r="AK48" i="7"/>
  <c r="AK47" i="7"/>
  <c r="AK46" i="7"/>
  <c r="AK45" i="7"/>
  <c r="AK44" i="7"/>
  <c r="AK43" i="7"/>
  <c r="AK42" i="7"/>
  <c r="AK41" i="7"/>
  <c r="AK40" i="7"/>
  <c r="V41" i="4"/>
  <c r="AI41" i="4" s="1"/>
  <c r="AD41" i="4"/>
  <c r="W41" i="4"/>
  <c r="T41" i="4"/>
  <c r="V40" i="4"/>
  <c r="AI40" i="4" s="1"/>
  <c r="S40" i="4"/>
  <c r="X40" i="4" s="1"/>
  <c r="W40" i="4"/>
  <c r="T40" i="4"/>
  <c r="V39" i="4"/>
  <c r="AI39" i="4" s="1"/>
  <c r="AD39" i="4"/>
  <c r="W39" i="4"/>
  <c r="T39" i="4"/>
  <c r="V38" i="4"/>
  <c r="AI38" i="4" s="1"/>
  <c r="AD38" i="4"/>
  <c r="W38" i="4"/>
  <c r="T38" i="4"/>
  <c r="V37" i="4"/>
  <c r="AI37" i="4" s="1"/>
  <c r="AD37" i="4"/>
  <c r="W37" i="4"/>
  <c r="T37" i="4"/>
  <c r="V36" i="4"/>
  <c r="AI36" i="4" s="1"/>
  <c r="AD36" i="4"/>
  <c r="W36" i="4"/>
  <c r="T36" i="4"/>
  <c r="V35" i="4"/>
  <c r="AI35" i="4" s="1"/>
  <c r="S35" i="4"/>
  <c r="X35" i="4" s="1"/>
  <c r="W35" i="4"/>
  <c r="T35" i="4"/>
  <c r="V34" i="4"/>
  <c r="AI34" i="4" s="1"/>
  <c r="S34" i="4"/>
  <c r="X34" i="4" s="1"/>
  <c r="W34" i="4"/>
  <c r="T34" i="4"/>
  <c r="V33" i="4"/>
  <c r="AI33" i="4" s="1"/>
  <c r="AD33" i="4"/>
  <c r="W33" i="4"/>
  <c r="T33" i="4"/>
  <c r="V32" i="4"/>
  <c r="AI32" i="4" s="1"/>
  <c r="AD32" i="4"/>
  <c r="W32" i="4"/>
  <c r="T32" i="4"/>
  <c r="V31" i="4"/>
  <c r="AI31" i="4" s="1"/>
  <c r="S31" i="4"/>
  <c r="X31" i="4" s="1"/>
  <c r="W31" i="4"/>
  <c r="T31" i="4"/>
  <c r="V30" i="4"/>
  <c r="AI30" i="4" s="1"/>
  <c r="S30" i="4"/>
  <c r="X30" i="4" s="1"/>
  <c r="W30" i="4"/>
  <c r="T30" i="4"/>
  <c r="V29" i="4"/>
  <c r="AI29" i="4" s="1"/>
  <c r="AD29" i="4"/>
  <c r="W29" i="4"/>
  <c r="T29" i="4"/>
  <c r="V28" i="4"/>
  <c r="AI28" i="4" s="1"/>
  <c r="AD28" i="4"/>
  <c r="W28" i="4"/>
  <c r="T28" i="4"/>
  <c r="V27" i="4"/>
  <c r="AI27" i="4" s="1"/>
  <c r="S27" i="4"/>
  <c r="X27" i="4" s="1"/>
  <c r="W27" i="4"/>
  <c r="T27" i="4"/>
  <c r="V26" i="4"/>
  <c r="AI26" i="4" s="1"/>
  <c r="S26" i="4"/>
  <c r="X26" i="4" s="1"/>
  <c r="W26" i="4"/>
  <c r="T26" i="4"/>
  <c r="V25" i="4"/>
  <c r="AI25" i="4" s="1"/>
  <c r="S25" i="4"/>
  <c r="X25" i="4" s="1"/>
  <c r="W25" i="4"/>
  <c r="T25" i="4"/>
  <c r="V24" i="4"/>
  <c r="AI24" i="4" s="1"/>
  <c r="AD24" i="4"/>
  <c r="W24" i="4"/>
  <c r="T24" i="4"/>
  <c r="V23" i="4"/>
  <c r="AI23" i="4" s="1"/>
  <c r="AD23" i="4"/>
  <c r="W23" i="4"/>
  <c r="T23" i="4"/>
  <c r="V22" i="4"/>
  <c r="AI22" i="4" s="1"/>
  <c r="AD22" i="4"/>
  <c r="W22" i="4"/>
  <c r="T22" i="4"/>
  <c r="AE1" i="7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Z4" i="2"/>
  <c r="F14" i="4"/>
  <c r="E9" i="5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" i="4"/>
  <c r="AC27" i="4" l="1"/>
  <c r="AH27" i="4"/>
  <c r="AC31" i="4"/>
  <c r="AH31" i="4"/>
  <c r="AC37" i="4"/>
  <c r="AH37" i="4"/>
  <c r="AB22" i="4"/>
  <c r="AG22" i="4"/>
  <c r="AG24" i="4"/>
  <c r="AB24" i="4"/>
  <c r="C24" i="4" s="1"/>
  <c r="AB26" i="4"/>
  <c r="AG26" i="4"/>
  <c r="AB28" i="4"/>
  <c r="AG28" i="4"/>
  <c r="AB30" i="4"/>
  <c r="AG30" i="4"/>
  <c r="AB32" i="4"/>
  <c r="AG32" i="4"/>
  <c r="AB34" i="4"/>
  <c r="AG34" i="4"/>
  <c r="AB36" i="4"/>
  <c r="AG36" i="4"/>
  <c r="E46" i="5" s="1"/>
  <c r="AB38" i="4"/>
  <c r="AG38" i="4"/>
  <c r="AB40" i="4"/>
  <c r="AG40" i="4"/>
  <c r="AC25" i="4"/>
  <c r="AH25" i="4"/>
  <c r="AC35" i="4"/>
  <c r="AH35" i="4"/>
  <c r="AC24" i="4"/>
  <c r="AH24" i="4"/>
  <c r="AC30" i="4"/>
  <c r="AH30" i="4"/>
  <c r="AC34" i="4"/>
  <c r="AH34" i="4"/>
  <c r="AC40" i="4"/>
  <c r="AH40" i="4"/>
  <c r="AC23" i="4"/>
  <c r="AH23" i="4"/>
  <c r="AC29" i="4"/>
  <c r="AH29" i="4"/>
  <c r="AC33" i="4"/>
  <c r="AH33" i="4"/>
  <c r="AC39" i="4"/>
  <c r="AH39" i="4"/>
  <c r="AC22" i="4"/>
  <c r="AH22" i="4"/>
  <c r="E32" i="5" s="1"/>
  <c r="AC26" i="4"/>
  <c r="AH26" i="4"/>
  <c r="AC28" i="4"/>
  <c r="AH28" i="4"/>
  <c r="AC32" i="4"/>
  <c r="AH32" i="4"/>
  <c r="AC36" i="4"/>
  <c r="AH36" i="4"/>
  <c r="AC38" i="4"/>
  <c r="AH38" i="4"/>
  <c r="AB23" i="4"/>
  <c r="C23" i="4" s="1"/>
  <c r="AG23" i="4"/>
  <c r="AB25" i="4"/>
  <c r="AG25" i="4"/>
  <c r="AB27" i="4"/>
  <c r="AG27" i="4"/>
  <c r="AB29" i="4"/>
  <c r="C29" i="4" s="1"/>
  <c r="AG29" i="4"/>
  <c r="AB31" i="4"/>
  <c r="AG31" i="4"/>
  <c r="AB33" i="4"/>
  <c r="C33" i="4" s="1"/>
  <c r="AG33" i="4"/>
  <c r="AB35" i="4"/>
  <c r="AG35" i="4"/>
  <c r="AG37" i="4"/>
  <c r="AB37" i="4"/>
  <c r="C37" i="4" s="1"/>
  <c r="AB39" i="4"/>
  <c r="C39" i="4" s="1"/>
  <c r="AG39" i="4"/>
  <c r="AB41" i="4"/>
  <c r="AG41" i="4"/>
  <c r="E51" i="5" s="1"/>
  <c r="AH41" i="4"/>
  <c r="AC41" i="4"/>
  <c r="E29" i="4"/>
  <c r="D39" i="5" s="1"/>
  <c r="E41" i="4"/>
  <c r="D51" i="5" s="1"/>
  <c r="D25" i="4"/>
  <c r="C35" i="5" s="1"/>
  <c r="S29" i="4"/>
  <c r="X29" i="4" s="1"/>
  <c r="E25" i="4"/>
  <c r="D35" i="5" s="1"/>
  <c r="S39" i="4"/>
  <c r="X39" i="4" s="1"/>
  <c r="AD27" i="4"/>
  <c r="D26" i="4"/>
  <c r="C36" i="5" s="1"/>
  <c r="AD40" i="4"/>
  <c r="AD26" i="4"/>
  <c r="D37" i="4"/>
  <c r="C47" i="5" s="1"/>
  <c r="D58" i="4"/>
  <c r="D50" i="4"/>
  <c r="E23" i="4"/>
  <c r="D33" i="5" s="1"/>
  <c r="D38" i="4"/>
  <c r="C48" i="5" s="1"/>
  <c r="E37" i="4"/>
  <c r="D47" i="5" s="1"/>
  <c r="E32" i="4"/>
  <c r="D42" i="5" s="1"/>
  <c r="D28" i="4"/>
  <c r="C38" i="5" s="1"/>
  <c r="E27" i="4"/>
  <c r="D37" i="5" s="1"/>
  <c r="D24" i="4"/>
  <c r="C34" i="5" s="1"/>
  <c r="D35" i="4"/>
  <c r="C45" i="5" s="1"/>
  <c r="E28" i="4"/>
  <c r="D38" i="5" s="1"/>
  <c r="D39" i="4"/>
  <c r="C49" i="5" s="1"/>
  <c r="D29" i="4"/>
  <c r="C39" i="5" s="1"/>
  <c r="E38" i="4"/>
  <c r="D48" i="5" s="1"/>
  <c r="E33" i="4"/>
  <c r="D43" i="5" s="1"/>
  <c r="D32" i="4"/>
  <c r="C42" i="5" s="1"/>
  <c r="E26" i="4"/>
  <c r="D36" i="5" s="1"/>
  <c r="D59" i="4"/>
  <c r="D51" i="4"/>
  <c r="D43" i="4"/>
  <c r="D47" i="4"/>
  <c r="D55" i="4"/>
  <c r="D60" i="4"/>
  <c r="D52" i="4"/>
  <c r="D44" i="4"/>
  <c r="D53" i="4"/>
  <c r="D45" i="4"/>
  <c r="D54" i="4"/>
  <c r="D46" i="4"/>
  <c r="D56" i="4"/>
  <c r="D48" i="4"/>
  <c r="D57" i="4"/>
  <c r="D49" i="4"/>
  <c r="S38" i="4"/>
  <c r="X38" i="4" s="1"/>
  <c r="S33" i="4"/>
  <c r="X33" i="4" s="1"/>
  <c r="D33" i="4"/>
  <c r="C43" i="5" s="1"/>
  <c r="AD31" i="4"/>
  <c r="AD30" i="4"/>
  <c r="AD25" i="4"/>
  <c r="E24" i="4"/>
  <c r="D34" i="5" s="1"/>
  <c r="AD35" i="4"/>
  <c r="AD34" i="4"/>
  <c r="S37" i="4"/>
  <c r="X37" i="4" s="1"/>
  <c r="S24" i="4"/>
  <c r="X24" i="4" s="1"/>
  <c r="S41" i="4"/>
  <c r="X41" i="4" s="1"/>
  <c r="D41" i="4"/>
  <c r="C51" i="5" s="1"/>
  <c r="E36" i="4"/>
  <c r="D46" i="5" s="1"/>
  <c r="E31" i="4"/>
  <c r="D41" i="5" s="1"/>
  <c r="E30" i="4"/>
  <c r="D40" i="5" s="1"/>
  <c r="S28" i="4"/>
  <c r="X28" i="4" s="1"/>
  <c r="S23" i="4"/>
  <c r="X23" i="4" s="1"/>
  <c r="D23" i="4"/>
  <c r="C33" i="5" s="1"/>
  <c r="E40" i="4"/>
  <c r="D50" i="5" s="1"/>
  <c r="E35" i="4"/>
  <c r="D45" i="5" s="1"/>
  <c r="E34" i="4"/>
  <c r="D44" i="5" s="1"/>
  <c r="S32" i="4"/>
  <c r="X32" i="4" s="1"/>
  <c r="D27" i="4"/>
  <c r="C37" i="5" s="1"/>
  <c r="E39" i="4"/>
  <c r="D49" i="5" s="1"/>
  <c r="S36" i="4"/>
  <c r="X36" i="4" s="1"/>
  <c r="D34" i="4"/>
  <c r="C44" i="5" s="1"/>
  <c r="D31" i="4"/>
  <c r="C41" i="5" s="1"/>
  <c r="S22" i="4"/>
  <c r="X22" i="4" s="1"/>
  <c r="E22" i="4"/>
  <c r="D32" i="5" s="1"/>
  <c r="D22" i="4"/>
  <c r="C32" i="5" s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" i="4"/>
  <c r="C32" i="4" l="1"/>
  <c r="C25" i="4"/>
  <c r="C35" i="4"/>
  <c r="C27" i="4"/>
  <c r="C38" i="4"/>
  <c r="C30" i="4"/>
  <c r="C22" i="4"/>
  <c r="C41" i="4"/>
  <c r="C36" i="4"/>
  <c r="C28" i="4"/>
  <c r="C31" i="4"/>
  <c r="C34" i="4"/>
  <c r="C26" i="4"/>
  <c r="C40" i="4"/>
  <c r="E36" i="5"/>
  <c r="E43" i="5"/>
  <c r="E40" i="5"/>
  <c r="E35" i="5"/>
  <c r="E41" i="5"/>
  <c r="E44" i="5"/>
  <c r="E48" i="5"/>
  <c r="E39" i="5"/>
  <c r="E45" i="5"/>
  <c r="E50" i="5"/>
  <c r="E33" i="5"/>
  <c r="E42" i="5"/>
  <c r="E34" i="5"/>
  <c r="E38" i="5"/>
  <c r="E49" i="5"/>
  <c r="E47" i="5"/>
  <c r="E37" i="5"/>
  <c r="G49" i="3"/>
  <c r="G48" i="3"/>
  <c r="X5" i="2"/>
  <c r="X5" i="7" s="1"/>
  <c r="AT114" i="2"/>
  <c r="AN114" i="2" s="1"/>
  <c r="AT113" i="2"/>
  <c r="AN113" i="2" s="1"/>
  <c r="AT112" i="2"/>
  <c r="AN112" i="2" s="1"/>
  <c r="AT111" i="2"/>
  <c r="AN111" i="2" s="1"/>
  <c r="AT110" i="2"/>
  <c r="AN110" i="2" s="1"/>
  <c r="AT109" i="2"/>
  <c r="AN109" i="2" s="1"/>
  <c r="AT108" i="2"/>
  <c r="AN108" i="2" s="1"/>
  <c r="AT107" i="2"/>
  <c r="AN107" i="2" s="1"/>
  <c r="AT106" i="2"/>
  <c r="AN106" i="2" s="1"/>
  <c r="AT104" i="2"/>
  <c r="AN104" i="2" s="1"/>
  <c r="AT103" i="2"/>
  <c r="AN103" i="2" s="1"/>
  <c r="AT102" i="2"/>
  <c r="AN102" i="2" s="1"/>
  <c r="AT101" i="2"/>
  <c r="AN101" i="2" s="1"/>
  <c r="AT100" i="2"/>
  <c r="AN100" i="2" s="1"/>
  <c r="AT99" i="2"/>
  <c r="AN99" i="2" s="1"/>
  <c r="AT98" i="2"/>
  <c r="AN98" i="2" s="1"/>
  <c r="AT97" i="2"/>
  <c r="AN97" i="2" s="1"/>
  <c r="AT96" i="2"/>
  <c r="AN96" i="2" s="1"/>
  <c r="AK94" i="2"/>
  <c r="AE94" i="2" s="1"/>
  <c r="AK93" i="2"/>
  <c r="AE93" i="2" s="1"/>
  <c r="AK92" i="2"/>
  <c r="AE92" i="2" s="1"/>
  <c r="AK91" i="2"/>
  <c r="AE91" i="2" s="1"/>
  <c r="AK90" i="2"/>
  <c r="AE90" i="2" s="1"/>
  <c r="AK89" i="2"/>
  <c r="AE89" i="2" s="1"/>
  <c r="AK88" i="2"/>
  <c r="AE88" i="2" s="1"/>
  <c r="AK87" i="2"/>
  <c r="AE87" i="2" s="1"/>
  <c r="AK86" i="2"/>
  <c r="AE86" i="2" s="1"/>
  <c r="AK85" i="2"/>
  <c r="AE85" i="2" s="1"/>
  <c r="AK83" i="2"/>
  <c r="AE83" i="2" s="1"/>
  <c r="AK82" i="2"/>
  <c r="AE82" i="2" s="1"/>
  <c r="AK81" i="2"/>
  <c r="AE81" i="2" s="1"/>
  <c r="AK80" i="2"/>
  <c r="AE80" i="2" s="1"/>
  <c r="AK79" i="2"/>
  <c r="AE79" i="2" s="1"/>
  <c r="AK78" i="2"/>
  <c r="AE78" i="2" s="1"/>
  <c r="AK77" i="2"/>
  <c r="AE77" i="2" s="1"/>
  <c r="AK76" i="2"/>
  <c r="AE76" i="2" s="1"/>
  <c r="AK75" i="2"/>
  <c r="AE75" i="2" s="1"/>
  <c r="AK73" i="2"/>
  <c r="AE73" i="2" s="1"/>
  <c r="AK72" i="2"/>
  <c r="AE72" i="2" s="1"/>
  <c r="AK71" i="2"/>
  <c r="AE71" i="2" s="1"/>
  <c r="AK70" i="2"/>
  <c r="AE70" i="2" s="1"/>
  <c r="AK69" i="2"/>
  <c r="AE69" i="2" s="1"/>
  <c r="AK68" i="2"/>
  <c r="AE68" i="2" s="1"/>
  <c r="AK67" i="2"/>
  <c r="AE67" i="2" s="1"/>
  <c r="AK59" i="2"/>
  <c r="AE59" i="2" s="1"/>
  <c r="AK58" i="2"/>
  <c r="AE58" i="2" s="1"/>
  <c r="AK57" i="2"/>
  <c r="AE57" i="2" s="1"/>
  <c r="AK56" i="2"/>
  <c r="AE56" i="2" s="1"/>
  <c r="AK55" i="2"/>
  <c r="AE55" i="2" s="1"/>
  <c r="AK54" i="2"/>
  <c r="AE54" i="2" s="1"/>
  <c r="AK53" i="2"/>
  <c r="AE53" i="2" s="1"/>
  <c r="AK52" i="2"/>
  <c r="AE52" i="2" s="1"/>
  <c r="AK51" i="2"/>
  <c r="AE51" i="2" s="1"/>
  <c r="AK50" i="2"/>
  <c r="AE50" i="2" s="1"/>
  <c r="AK49" i="2"/>
  <c r="AE49" i="2" s="1"/>
  <c r="AK246" i="2"/>
  <c r="AE246" i="2" s="1"/>
  <c r="AK245" i="2"/>
  <c r="AE245" i="2" s="1"/>
  <c r="AK244" i="2"/>
  <c r="AE244" i="2" s="1"/>
  <c r="AK243" i="2"/>
  <c r="AE243" i="2" s="1"/>
  <c r="AK242" i="2"/>
  <c r="AE242" i="2" s="1"/>
  <c r="AK241" i="2"/>
  <c r="AE241" i="2" s="1"/>
  <c r="AK240" i="2"/>
  <c r="AE240" i="2" s="1"/>
  <c r="AK239" i="2"/>
  <c r="AE239" i="2" s="1"/>
  <c r="AK238" i="2"/>
  <c r="AE238" i="2" s="1"/>
  <c r="AK236" i="2"/>
  <c r="AE236" i="2" s="1"/>
  <c r="AK235" i="2"/>
  <c r="AE235" i="2" s="1"/>
  <c r="AK234" i="2"/>
  <c r="AE234" i="2" s="1"/>
  <c r="AK233" i="2"/>
  <c r="AE233" i="2" s="1"/>
  <c r="AK232" i="2"/>
  <c r="AE232" i="2" s="1"/>
  <c r="AK231" i="2"/>
  <c r="AE231" i="2" s="1"/>
  <c r="AK230" i="2"/>
  <c r="AE230" i="2" s="1"/>
  <c r="AK229" i="2"/>
  <c r="AE229" i="2" s="1"/>
  <c r="AK228" i="2"/>
  <c r="AE228" i="2" s="1"/>
  <c r="AK225" i="2"/>
  <c r="AK222" i="2"/>
  <c r="AK221" i="2"/>
  <c r="AK220" i="2"/>
  <c r="AK219" i="2"/>
  <c r="AK218" i="2"/>
  <c r="AK217" i="2"/>
  <c r="AK214" i="2"/>
  <c r="AK213" i="2"/>
  <c r="AK212" i="2"/>
  <c r="AK211" i="2"/>
  <c r="AK210" i="2"/>
  <c r="AK209" i="2"/>
  <c r="AK208" i="2"/>
  <c r="AK207" i="2"/>
  <c r="AK206" i="2"/>
  <c r="AK203" i="2"/>
  <c r="AK202" i="2"/>
  <c r="AK201" i="2"/>
  <c r="AK200" i="2"/>
  <c r="AK199" i="2"/>
  <c r="AK198" i="2"/>
  <c r="AK197" i="2"/>
  <c r="AK196" i="2"/>
  <c r="AK193" i="2"/>
  <c r="AK190" i="2"/>
  <c r="AK189" i="2"/>
  <c r="AK188" i="2"/>
  <c r="AK187" i="2"/>
  <c r="AK186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69" i="2"/>
  <c r="AK168" i="2"/>
  <c r="AK167" i="2"/>
  <c r="AK166" i="2"/>
  <c r="AK165" i="2"/>
  <c r="AK164" i="2"/>
  <c r="Q10" i="2" s="1"/>
  <c r="AK163" i="2"/>
  <c r="AK162" i="2"/>
  <c r="AK161" i="2"/>
  <c r="AK160" i="2"/>
  <c r="AK159" i="2"/>
  <c r="AK158" i="2"/>
  <c r="AK157" i="2"/>
  <c r="AK154" i="2"/>
  <c r="AK153" i="2"/>
  <c r="AK152" i="2"/>
  <c r="AK151" i="2"/>
  <c r="AK150" i="2"/>
  <c r="AK149" i="2"/>
  <c r="AK148" i="2"/>
  <c r="AK147" i="2"/>
  <c r="AK146" i="2"/>
  <c r="AK145" i="2"/>
  <c r="Q8" i="2" s="1"/>
  <c r="AK144" i="2"/>
  <c r="AK141" i="2"/>
  <c r="AK139" i="2"/>
  <c r="AK138" i="2"/>
  <c r="AK137" i="2"/>
  <c r="AK136" i="2"/>
  <c r="AK135" i="2"/>
  <c r="AK134" i="2"/>
  <c r="AK133" i="2"/>
  <c r="AK132" i="2"/>
  <c r="E8" i="5"/>
  <c r="AF3" i="4"/>
  <c r="F13" i="5" s="1"/>
  <c r="AF4" i="4"/>
  <c r="F14" i="5" s="1"/>
  <c r="AF5" i="4"/>
  <c r="F15" i="5" s="1"/>
  <c r="AF6" i="4"/>
  <c r="F16" i="5" s="1"/>
  <c r="AF7" i="4"/>
  <c r="F17" i="5" s="1"/>
  <c r="AF8" i="4"/>
  <c r="F18" i="5" s="1"/>
  <c r="AF9" i="4"/>
  <c r="F19" i="5" s="1"/>
  <c r="AF10" i="4"/>
  <c r="F20" i="5" s="1"/>
  <c r="AF11" i="4"/>
  <c r="F21" i="5" s="1"/>
  <c r="AF12" i="4"/>
  <c r="F22" i="5" s="1"/>
  <c r="AF13" i="4"/>
  <c r="F23" i="5" s="1"/>
  <c r="AF14" i="4"/>
  <c r="F24" i="5" s="1"/>
  <c r="AF15" i="4"/>
  <c r="F25" i="5" s="1"/>
  <c r="AF16" i="4"/>
  <c r="F26" i="5" s="1"/>
  <c r="AF17" i="4"/>
  <c r="F27" i="5" s="1"/>
  <c r="AF18" i="4"/>
  <c r="F28" i="5" s="1"/>
  <c r="AF19" i="4"/>
  <c r="F29" i="5" s="1"/>
  <c r="AF20" i="4"/>
  <c r="F30" i="5" s="1"/>
  <c r="AF21" i="4"/>
  <c r="F31" i="5" s="1"/>
  <c r="AF2" i="4"/>
  <c r="F12" i="5" s="1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" i="4"/>
  <c r="C9" i="5" s="1"/>
  <c r="AE1" i="2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I2" i="4"/>
  <c r="H2" i="4"/>
  <c r="F2" i="4"/>
  <c r="F3" i="4"/>
  <c r="G3" i="4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G2" i="4"/>
  <c r="R8" i="2" l="1"/>
  <c r="S8" i="2"/>
  <c r="R10" i="2"/>
  <c r="S10" i="2"/>
  <c r="S19" i="2"/>
  <c r="S24" i="2"/>
  <c r="S13" i="2"/>
  <c r="S25" i="2"/>
  <c r="S11" i="2"/>
  <c r="S20" i="2"/>
  <c r="S22" i="2"/>
  <c r="S21" i="2"/>
  <c r="S14" i="2"/>
  <c r="S28" i="2"/>
  <c r="S26" i="2"/>
  <c r="S16" i="2"/>
  <c r="S23" i="2"/>
  <c r="S12" i="2"/>
  <c r="S15" i="2"/>
  <c r="S27" i="2"/>
  <c r="S17" i="2"/>
  <c r="S18" i="2"/>
  <c r="Q19" i="2"/>
  <c r="P20" i="2"/>
  <c r="R22" i="2"/>
  <c r="O13" i="2"/>
  <c r="Q28" i="2"/>
  <c r="R28" i="2"/>
  <c r="R15" i="2"/>
  <c r="Q26" i="2"/>
  <c r="Q22" i="2"/>
  <c r="O23" i="2"/>
  <c r="P21" i="2"/>
  <c r="Q12" i="2"/>
  <c r="P22" i="2"/>
  <c r="R26" i="2"/>
  <c r="P16" i="2"/>
  <c r="Q25" i="2"/>
  <c r="P18" i="2"/>
  <c r="R13" i="2"/>
  <c r="R12" i="2"/>
  <c r="Q15" i="2"/>
  <c r="R21" i="2"/>
  <c r="Q18" i="2"/>
  <c r="R18" i="2"/>
  <c r="P28" i="2"/>
  <c r="R17" i="2"/>
  <c r="Q21" i="2"/>
  <c r="R11" i="2"/>
  <c r="P25" i="2"/>
  <c r="O17" i="2"/>
  <c r="P27" i="2"/>
  <c r="R20" i="2"/>
  <c r="O21" i="2"/>
  <c r="Q16" i="2"/>
  <c r="P12" i="2"/>
  <c r="P11" i="2"/>
  <c r="P19" i="2"/>
  <c r="Q20" i="2"/>
  <c r="O20" i="2"/>
  <c r="P14" i="2"/>
  <c r="Q23" i="2"/>
  <c r="O28" i="2"/>
  <c r="O27" i="2"/>
  <c r="R16" i="2"/>
  <c r="Q24" i="2"/>
  <c r="R24" i="2"/>
  <c r="P13" i="2"/>
  <c r="Q27" i="2"/>
  <c r="Q13" i="2"/>
  <c r="O15" i="2"/>
  <c r="R19" i="2"/>
  <c r="O11" i="2"/>
  <c r="Q14" i="2"/>
  <c r="P15" i="2"/>
  <c r="O24" i="2"/>
  <c r="O12" i="2"/>
  <c r="R14" i="2"/>
  <c r="O16" i="2"/>
  <c r="O22" i="2"/>
  <c r="O25" i="2"/>
  <c r="P24" i="2"/>
  <c r="Q11" i="2"/>
  <c r="P26" i="2"/>
  <c r="O14" i="2"/>
  <c r="O19" i="2"/>
  <c r="R25" i="2"/>
  <c r="Q17" i="2"/>
  <c r="P23" i="2"/>
  <c r="R23" i="2"/>
  <c r="R27" i="2"/>
  <c r="O26" i="2"/>
  <c r="P17" i="2"/>
  <c r="O18" i="2"/>
  <c r="D19" i="4"/>
  <c r="C29" i="5" s="1"/>
  <c r="D15" i="4"/>
  <c r="C25" i="5" s="1"/>
  <c r="D11" i="4"/>
  <c r="C21" i="5" s="1"/>
  <c r="D7" i="4"/>
  <c r="C17" i="5" s="1"/>
  <c r="D3" i="4"/>
  <c r="C13" i="5" s="1"/>
  <c r="D14" i="4"/>
  <c r="C24" i="5" s="1"/>
  <c r="D10" i="4"/>
  <c r="C20" i="5" s="1"/>
  <c r="D6" i="4"/>
  <c r="C16" i="5" s="1"/>
  <c r="D18" i="4"/>
  <c r="C28" i="5" s="1"/>
  <c r="D9" i="4"/>
  <c r="C19" i="5" s="1"/>
  <c r="E2" i="4"/>
  <c r="D12" i="5" s="1"/>
  <c r="D17" i="4"/>
  <c r="C27" i="5" s="1"/>
  <c r="E10" i="4"/>
  <c r="D20" i="5" s="1"/>
  <c r="D8" i="5"/>
  <c r="D13" i="4"/>
  <c r="C23" i="5" s="1"/>
  <c r="E18" i="4"/>
  <c r="D28" i="5" s="1"/>
  <c r="D21" i="4"/>
  <c r="C31" i="5" s="1"/>
  <c r="D5" i="4"/>
  <c r="C15" i="5" s="1"/>
  <c r="D20" i="4"/>
  <c r="C30" i="5" s="1"/>
  <c r="D16" i="4"/>
  <c r="C26" i="5" s="1"/>
  <c r="D8" i="4"/>
  <c r="C18" i="5" s="1"/>
  <c r="D2" i="4"/>
  <c r="C12" i="5" s="1"/>
  <c r="E19" i="4"/>
  <c r="D29" i="5" s="1"/>
  <c r="E15" i="4"/>
  <c r="D25" i="5" s="1"/>
  <c r="E11" i="4"/>
  <c r="D21" i="5" s="1"/>
  <c r="E7" i="4"/>
  <c r="D17" i="5" s="1"/>
  <c r="E3" i="4"/>
  <c r="D13" i="5" s="1"/>
  <c r="E14" i="4"/>
  <c r="D24" i="5" s="1"/>
  <c r="E6" i="4"/>
  <c r="D16" i="5" s="1"/>
  <c r="D12" i="4"/>
  <c r="C22" i="5" s="1"/>
  <c r="D4" i="4"/>
  <c r="C14" i="5" s="1"/>
  <c r="E21" i="4"/>
  <c r="D31" i="5" s="1"/>
  <c r="E17" i="4"/>
  <c r="D27" i="5" s="1"/>
  <c r="E13" i="4"/>
  <c r="D23" i="5" s="1"/>
  <c r="E9" i="4"/>
  <c r="D19" i="5" s="1"/>
  <c r="E5" i="4"/>
  <c r="D15" i="5" s="1"/>
  <c r="E20" i="4"/>
  <c r="D30" i="5" s="1"/>
  <c r="E16" i="4"/>
  <c r="D26" i="5" s="1"/>
  <c r="E12" i="4"/>
  <c r="D22" i="5" s="1"/>
  <c r="E8" i="4"/>
  <c r="D18" i="5" s="1"/>
  <c r="E4" i="4"/>
  <c r="D14" i="5" s="1"/>
  <c r="V21" i="4" l="1"/>
  <c r="AI21" i="4" s="1"/>
  <c r="W21" i="4"/>
  <c r="T21" i="4"/>
  <c r="V20" i="4"/>
  <c r="AI20" i="4" s="1"/>
  <c r="W20" i="4"/>
  <c r="T20" i="4"/>
  <c r="V19" i="4"/>
  <c r="AI19" i="4" s="1"/>
  <c r="W19" i="4"/>
  <c r="T19" i="4"/>
  <c r="V18" i="4"/>
  <c r="AI18" i="4" s="1"/>
  <c r="W18" i="4"/>
  <c r="T18" i="4"/>
  <c r="V17" i="4"/>
  <c r="AI17" i="4" s="1"/>
  <c r="W17" i="4"/>
  <c r="T17" i="4"/>
  <c r="V16" i="4"/>
  <c r="AI16" i="4" s="1"/>
  <c r="W16" i="4"/>
  <c r="T16" i="4"/>
  <c r="V15" i="4"/>
  <c r="AI15" i="4" s="1"/>
  <c r="W15" i="4"/>
  <c r="T15" i="4"/>
  <c r="V14" i="4"/>
  <c r="AI14" i="4" s="1"/>
  <c r="W14" i="4"/>
  <c r="T14" i="4"/>
  <c r="V13" i="4"/>
  <c r="AI13" i="4" s="1"/>
  <c r="W13" i="4"/>
  <c r="T13" i="4"/>
  <c r="V12" i="4"/>
  <c r="AI12" i="4" s="1"/>
  <c r="W12" i="4"/>
  <c r="T12" i="4"/>
  <c r="V11" i="4"/>
  <c r="AI11" i="4" s="1"/>
  <c r="W11" i="4"/>
  <c r="T11" i="4"/>
  <c r="V10" i="4"/>
  <c r="AI10" i="4" s="1"/>
  <c r="W10" i="4"/>
  <c r="T10" i="4"/>
  <c r="W9" i="4"/>
  <c r="T9" i="4"/>
  <c r="W8" i="4"/>
  <c r="T8" i="4"/>
  <c r="W7" i="4"/>
  <c r="T7" i="4"/>
  <c r="W6" i="4"/>
  <c r="T6" i="4"/>
  <c r="W5" i="4"/>
  <c r="T5" i="4"/>
  <c r="V4" i="4"/>
  <c r="AI4" i="4" s="1"/>
  <c r="W4" i="4"/>
  <c r="T4" i="4"/>
  <c r="V3" i="4"/>
  <c r="AI3" i="4" s="1"/>
  <c r="W3" i="4"/>
  <c r="T3" i="4"/>
  <c r="V2" i="4"/>
  <c r="AI2" i="4" s="1"/>
  <c r="W2" i="4"/>
  <c r="T2" i="4"/>
  <c r="AK61" i="2"/>
  <c r="AE61" i="2" s="1"/>
  <c r="AK62" i="2"/>
  <c r="AE62" i="2" s="1"/>
  <c r="AK63" i="2"/>
  <c r="AE63" i="2" s="1"/>
  <c r="AK64" i="2"/>
  <c r="AE64" i="2" s="1"/>
  <c r="AK65" i="2"/>
  <c r="AE65" i="2" s="1"/>
  <c r="AK66" i="2"/>
  <c r="V6" i="4"/>
  <c r="AI6" i="4" s="1"/>
  <c r="V7" i="4"/>
  <c r="AI7" i="4" s="1"/>
  <c r="V8" i="4"/>
  <c r="AI8" i="4" s="1"/>
  <c r="V9" i="4"/>
  <c r="AI9" i="4" s="1"/>
  <c r="AG4" i="4" l="1"/>
  <c r="AB4" i="4"/>
  <c r="AH7" i="4"/>
  <c r="AC7" i="4"/>
  <c r="AG11" i="4"/>
  <c r="AB11" i="4"/>
  <c r="AC16" i="4"/>
  <c r="AH16" i="4"/>
  <c r="AC8" i="4"/>
  <c r="AH8" i="4"/>
  <c r="AH14" i="4"/>
  <c r="AC14" i="4"/>
  <c r="AB17" i="4"/>
  <c r="AG17" i="4"/>
  <c r="AB16" i="4"/>
  <c r="AG16" i="4"/>
  <c r="AB8" i="4"/>
  <c r="AG8" i="4"/>
  <c r="AG5" i="4"/>
  <c r="AB5" i="4"/>
  <c r="AB9" i="4"/>
  <c r="AG9" i="4"/>
  <c r="AG12" i="4"/>
  <c r="AB12" i="4"/>
  <c r="AC17" i="4"/>
  <c r="AH17" i="4"/>
  <c r="AG20" i="4"/>
  <c r="AB20" i="4"/>
  <c r="AH5" i="4"/>
  <c r="AC5" i="4"/>
  <c r="AC9" i="4"/>
  <c r="AH9" i="4"/>
  <c r="AH12" i="4"/>
  <c r="AC12" i="4"/>
  <c r="AB15" i="4"/>
  <c r="AG15" i="4"/>
  <c r="AH20" i="4"/>
  <c r="AC20" i="4"/>
  <c r="AC19" i="4"/>
  <c r="AH19" i="4"/>
  <c r="AB6" i="4"/>
  <c r="C6" i="4" s="1"/>
  <c r="AG6" i="4"/>
  <c r="AG10" i="4"/>
  <c r="AB10" i="4"/>
  <c r="AG18" i="4"/>
  <c r="AB18" i="4"/>
  <c r="AB7" i="4"/>
  <c r="AG7" i="4"/>
  <c r="AG19" i="4"/>
  <c r="AB19" i="4"/>
  <c r="C19" i="4" s="1"/>
  <c r="AH4" i="4"/>
  <c r="AC4" i="4"/>
  <c r="AC11" i="4"/>
  <c r="AH11" i="4"/>
  <c r="AB14" i="4"/>
  <c r="C14" i="4" s="1"/>
  <c r="AG14" i="4"/>
  <c r="AH15" i="4"/>
  <c r="AC15" i="4"/>
  <c r="AH6" i="4"/>
  <c r="AC6" i="4"/>
  <c r="AC10" i="4"/>
  <c r="AH10" i="4"/>
  <c r="AG13" i="4"/>
  <c r="AB13" i="4"/>
  <c r="C13" i="4" s="1"/>
  <c r="AC18" i="4"/>
  <c r="AH18" i="4"/>
  <c r="AG21" i="4"/>
  <c r="AB21" i="4"/>
  <c r="AH21" i="4"/>
  <c r="AC21" i="4"/>
  <c r="AH13" i="4"/>
  <c r="AC13" i="4"/>
  <c r="AG3" i="4"/>
  <c r="AB3" i="4"/>
  <c r="C3" i="4" s="1"/>
  <c r="AH3" i="4"/>
  <c r="AC3" i="4"/>
  <c r="AB2" i="4"/>
  <c r="C2" i="4" s="1"/>
  <c r="AG2" i="4"/>
  <c r="AC2" i="4"/>
  <c r="AH2" i="4"/>
  <c r="V5" i="4"/>
  <c r="AI5" i="4" s="1"/>
  <c r="AE66" i="2"/>
  <c r="S3" i="4"/>
  <c r="X3" i="4" s="1"/>
  <c r="AD3" i="4"/>
  <c r="AD5" i="4"/>
  <c r="S5" i="4"/>
  <c r="X5" i="4" s="1"/>
  <c r="AD2" i="4"/>
  <c r="S2" i="4"/>
  <c r="X2" i="4" s="1"/>
  <c r="AD4" i="4"/>
  <c r="S4" i="4"/>
  <c r="X4" i="4" s="1"/>
  <c r="AD6" i="4"/>
  <c r="S6" i="4"/>
  <c r="X6" i="4" s="1"/>
  <c r="S8" i="4"/>
  <c r="X8" i="4" s="1"/>
  <c r="AD8" i="4"/>
  <c r="AD10" i="4"/>
  <c r="S10" i="4"/>
  <c r="X10" i="4" s="1"/>
  <c r="S12" i="4"/>
  <c r="X12" i="4" s="1"/>
  <c r="AD12" i="4"/>
  <c r="AD14" i="4"/>
  <c r="S14" i="4"/>
  <c r="X14" i="4" s="1"/>
  <c r="AD16" i="4"/>
  <c r="S16" i="4"/>
  <c r="X16" i="4" s="1"/>
  <c r="AD18" i="4"/>
  <c r="S18" i="4"/>
  <c r="X18" i="4" s="1"/>
  <c r="AD20" i="4"/>
  <c r="S20" i="4"/>
  <c r="X20" i="4" s="1"/>
  <c r="AD21" i="4"/>
  <c r="S21" i="4"/>
  <c r="X21" i="4" s="1"/>
  <c r="AD9" i="4"/>
  <c r="S9" i="4"/>
  <c r="X9" i="4" s="1"/>
  <c r="S11" i="4"/>
  <c r="X11" i="4" s="1"/>
  <c r="AD11" i="4"/>
  <c r="AD13" i="4"/>
  <c r="S13" i="4"/>
  <c r="X13" i="4" s="1"/>
  <c r="S15" i="4"/>
  <c r="X15" i="4" s="1"/>
  <c r="AD15" i="4"/>
  <c r="AD17" i="4"/>
  <c r="S17" i="4"/>
  <c r="X17" i="4" s="1"/>
  <c r="S19" i="4"/>
  <c r="X19" i="4" s="1"/>
  <c r="AD19" i="4"/>
  <c r="S7" i="4"/>
  <c r="X7" i="4" s="1"/>
  <c r="AD7" i="4"/>
  <c r="C12" i="4" l="1"/>
  <c r="C7" i="4"/>
  <c r="C16" i="4"/>
  <c r="C11" i="4"/>
  <c r="C18" i="4"/>
  <c r="C9" i="4"/>
  <c r="C17" i="4"/>
  <c r="C21" i="4"/>
  <c r="C5" i="4"/>
  <c r="C10" i="4"/>
  <c r="C20" i="4"/>
  <c r="C15" i="4"/>
  <c r="C4" i="4"/>
  <c r="C8" i="4"/>
  <c r="E22" i="5"/>
  <c r="E23" i="5"/>
  <c r="E30" i="5"/>
  <c r="E25" i="5"/>
  <c r="E17" i="5"/>
  <c r="E29" i="5"/>
  <c r="E31" i="5"/>
  <c r="E15" i="5"/>
  <c r="E24" i="5"/>
  <c r="E20" i="5"/>
  <c r="E18" i="5"/>
  <c r="E21" i="5"/>
  <c r="E13" i="5"/>
  <c r="E27" i="5"/>
  <c r="E19" i="5"/>
  <c r="E16" i="5"/>
  <c r="E14" i="5"/>
  <c r="E12" i="5"/>
  <c r="E26" i="5"/>
  <c r="E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田中秀和</author>
  </authors>
  <commentList>
    <comment ref="F5" authorId="0" shapeId="0" xr:uid="{D95BF542-F6CD-4A57-B430-2F68EDC961C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都道府県名から入力してください
</t>
        </r>
      </text>
    </comment>
    <comment ref="L5" authorId="0" shapeId="0" xr:uid="{F6DF84FF-9C4D-4004-9B37-142ABC8041D6}">
      <text>
        <r>
          <rPr>
            <b/>
            <sz val="9"/>
            <color indexed="81"/>
            <rFont val="MS P ゴシック"/>
            <family val="3"/>
            <charset val="128"/>
          </rPr>
          <t>ーなしで，半角で入力してください
携帯電話（代表者）を登録してください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田中秀和</author>
  </authors>
  <commentList>
    <comment ref="F5" authorId="0" shapeId="0" xr:uid="{E4C115B5-CC73-40B1-9940-3EB9B813066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都道府県名から入力してください
</t>
        </r>
      </text>
    </comment>
    <comment ref="L5" authorId="0" shapeId="0" xr:uid="{D70440D9-24AE-472B-8A3B-4DACAB500969}">
      <text>
        <r>
          <rPr>
            <b/>
            <sz val="9"/>
            <color indexed="81"/>
            <rFont val="MS P ゴシック"/>
            <family val="3"/>
            <charset val="128"/>
          </rPr>
          <t>ーなしで，半角で入力してください
携帯電話（代表者）を登録してください</t>
        </r>
      </text>
    </comment>
  </commentList>
</comments>
</file>

<file path=xl/sharedStrings.xml><?xml version="1.0" encoding="utf-8"?>
<sst xmlns="http://schemas.openxmlformats.org/spreadsheetml/2006/main" count="1702" uniqueCount="383">
  <si>
    <t>現体重</t>
    <rPh sb="0" eb="1">
      <t>ゲン</t>
    </rPh>
    <rPh sb="1" eb="3">
      <t>タイジュウ</t>
    </rPh>
    <phoneticPr fontId="1"/>
  </si>
  <si>
    <t>㎏</t>
    <phoneticPr fontId="1"/>
  </si>
  <si>
    <t>名前</t>
    <rPh sb="0" eb="2">
      <t>ナマエ</t>
    </rPh>
    <phoneticPr fontId="1"/>
  </si>
  <si>
    <t>ふりがな</t>
    <phoneticPr fontId="1"/>
  </si>
  <si>
    <t>例</t>
    <rPh sb="0" eb="1">
      <t>レイ</t>
    </rPh>
    <phoneticPr fontId="1"/>
  </si>
  <si>
    <t>選んでください</t>
    <rPh sb="0" eb="1">
      <t>エラ</t>
    </rPh>
    <phoneticPr fontId="1"/>
  </si>
  <si>
    <t>【小３男子】</t>
    <rPh sb="1" eb="2">
      <t>ショウ</t>
    </rPh>
    <rPh sb="3" eb="5">
      <t>ダンシ</t>
    </rPh>
    <phoneticPr fontId="1"/>
  </si>
  <si>
    <t>【小４男子】</t>
    <rPh sb="1" eb="2">
      <t>ショウ</t>
    </rPh>
    <rPh sb="3" eb="5">
      <t>ダンシ</t>
    </rPh>
    <phoneticPr fontId="1"/>
  </si>
  <si>
    <t>【小５男子】</t>
    <rPh sb="1" eb="2">
      <t>ショウ</t>
    </rPh>
    <rPh sb="3" eb="5">
      <t>ダンシ</t>
    </rPh>
    <phoneticPr fontId="1"/>
  </si>
  <si>
    <t>【小６男子】</t>
    <rPh sb="1" eb="2">
      <t>ショウ</t>
    </rPh>
    <rPh sb="3" eb="5">
      <t>ダンシ</t>
    </rPh>
    <phoneticPr fontId="1"/>
  </si>
  <si>
    <t>【小３女子】</t>
    <rPh sb="1" eb="2">
      <t>ショウ</t>
    </rPh>
    <rPh sb="3" eb="5">
      <t>ジョシ</t>
    </rPh>
    <phoneticPr fontId="1"/>
  </si>
  <si>
    <t>【小４女子】</t>
    <rPh sb="1" eb="2">
      <t>ショウ</t>
    </rPh>
    <rPh sb="3" eb="5">
      <t>ジョシ</t>
    </rPh>
    <phoneticPr fontId="1"/>
  </si>
  <si>
    <t>【小５女子】</t>
    <rPh sb="1" eb="2">
      <t>ショウ</t>
    </rPh>
    <rPh sb="3" eb="5">
      <t>ジョシ</t>
    </rPh>
    <phoneticPr fontId="1"/>
  </si>
  <si>
    <t>【小６女子】</t>
    <rPh sb="1" eb="2">
      <t>ショウ</t>
    </rPh>
    <rPh sb="3" eb="5">
      <t>ジョシ</t>
    </rPh>
    <phoneticPr fontId="1"/>
  </si>
  <si>
    <t>【中学男子】</t>
    <rPh sb="1" eb="3">
      <t>チュウガク</t>
    </rPh>
    <rPh sb="3" eb="5">
      <t>ダンシ</t>
    </rPh>
    <phoneticPr fontId="1"/>
  </si>
  <si>
    <t>【中学女子】</t>
    <rPh sb="1" eb="3">
      <t>チュウガク</t>
    </rPh>
    <rPh sb="3" eb="5">
      <t>ジョシ</t>
    </rPh>
    <phoneticPr fontId="1"/>
  </si>
  <si>
    <t>チーム名</t>
    <rPh sb="3" eb="4">
      <t>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</si>
  <si>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</si>
  <si>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</si>
  <si>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ES3</t>
    <phoneticPr fontId="1"/>
  </si>
  <si>
    <t>ES4</t>
  </si>
  <si>
    <t>ES5</t>
  </si>
  <si>
    <t>ES6</t>
  </si>
  <si>
    <t>参加料</t>
    <rPh sb="0" eb="3">
      <t>サンカリョウ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</si>
  <si>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</si>
  <si>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（少年少女）</t>
    <rPh sb="1" eb="5">
      <t>ショウネンショウジョ</t>
    </rPh>
    <phoneticPr fontId="1"/>
  </si>
  <si>
    <t>（UWW）</t>
    <phoneticPr fontId="1"/>
  </si>
  <si>
    <t>※ お名前を正確に記入してください。</t>
    <rPh sb="3" eb="5">
      <t>ナマエ</t>
    </rPh>
    <rPh sb="6" eb="8">
      <t>セイカク</t>
    </rPh>
    <rPh sb="9" eb="11">
      <t>キニュウ</t>
    </rPh>
    <phoneticPr fontId="1"/>
  </si>
  <si>
    <t>中学男子の部 38kg級</t>
  </si>
  <si>
    <t>中学男子の部 42kg級</t>
  </si>
  <si>
    <t>中学男子の部 47kg級</t>
  </si>
  <si>
    <t>中学男子の部 53kg級</t>
  </si>
  <si>
    <t>中学男子の部 59kg級</t>
  </si>
  <si>
    <t>中学男子の部 66kg級</t>
  </si>
  <si>
    <t>中学男子の部 73kg級</t>
  </si>
  <si>
    <t>中学男子の部 85kg級</t>
  </si>
  <si>
    <t>中学男子の部 110kg級</t>
  </si>
  <si>
    <t>中学女子の部 34kg級</t>
  </si>
  <si>
    <t>中学女子の部 37kg級</t>
  </si>
  <si>
    <t>中学女子の部 40kg級</t>
  </si>
  <si>
    <t>中学女子の部 44kg級</t>
  </si>
  <si>
    <t>中学女子の部 48kg級</t>
  </si>
  <si>
    <t>中学女子の部 52kg級</t>
  </si>
  <si>
    <t>中学女子の部 57kg級</t>
  </si>
  <si>
    <t>中学女子の部 62kg級</t>
  </si>
  <si>
    <t>中学女子の部 70kg級</t>
  </si>
  <si>
    <t>M</t>
    <phoneticPr fontId="1"/>
  </si>
  <si>
    <t>F</t>
    <phoneticPr fontId="1"/>
  </si>
  <si>
    <t>JH</t>
    <phoneticPr fontId="1"/>
  </si>
  <si>
    <t>電話番号</t>
    <rPh sb="0" eb="4">
      <t>デンワバンゴウ</t>
    </rPh>
    <phoneticPr fontId="1"/>
  </si>
  <si>
    <t>参加者</t>
    <rPh sb="0" eb="3">
      <t>サンカシャ</t>
    </rPh>
    <phoneticPr fontId="1"/>
  </si>
  <si>
    <t>参加料</t>
    <rPh sb="0" eb="3">
      <t>サンカリョウ</t>
    </rPh>
    <phoneticPr fontId="1"/>
  </si>
  <si>
    <t>名</t>
    <rPh sb="0" eb="1">
      <t>メイ</t>
    </rPh>
    <phoneticPr fontId="1"/>
  </si>
  <si>
    <t>帯同コーチ名</t>
    <rPh sb="0" eb="2">
      <t>タイドウ</t>
    </rPh>
    <rPh sb="5" eb="6">
      <t>メイ</t>
    </rPh>
    <phoneticPr fontId="1"/>
  </si>
  <si>
    <t>（監督・コーチ）</t>
    <rPh sb="1" eb="3">
      <t>カントク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</si>
  <si>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</si>
  <si>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</si>
  <si>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=IF('参加申込B－１'!B17="","--",SUBSTITUTE(SUBSTITUTE('参加申込B－１'!B17,"　","")," ",""))</t>
    <phoneticPr fontId="1"/>
  </si>
  <si>
    <t>空欄の横棒 スペースを外す</t>
    <rPh sb="0" eb="2">
      <t>クウラン</t>
    </rPh>
    <rPh sb="3" eb="5">
      <t>ヨコボウ</t>
    </rPh>
    <rPh sb="11" eb="12">
      <t>ハズ</t>
    </rPh>
    <phoneticPr fontId="1"/>
  </si>
  <si>
    <t>ID1</t>
    <phoneticPr fontId="3"/>
  </si>
  <si>
    <t>ID2</t>
    <phoneticPr fontId="3"/>
  </si>
  <si>
    <t>ID3</t>
    <phoneticPr fontId="5"/>
  </si>
  <si>
    <t>名前</t>
    <rPh sb="0" eb="2">
      <t>ナマエ</t>
    </rPh>
    <phoneticPr fontId="6"/>
  </si>
  <si>
    <t>なまえ</t>
    <phoneticPr fontId="3"/>
  </si>
  <si>
    <t>名前①</t>
    <rPh sb="0" eb="2">
      <t>ナマエ</t>
    </rPh>
    <phoneticPr fontId="3"/>
  </si>
  <si>
    <t>名前②</t>
    <rPh sb="0" eb="2">
      <t>ナマエ</t>
    </rPh>
    <phoneticPr fontId="3"/>
  </si>
  <si>
    <t>なまえ①</t>
    <phoneticPr fontId="3"/>
  </si>
  <si>
    <t>なまえ②</t>
    <phoneticPr fontId="3"/>
  </si>
  <si>
    <t>ブロック</t>
    <phoneticPr fontId="3"/>
  </si>
  <si>
    <t>都道府県</t>
    <rPh sb="0" eb="4">
      <t>トドウフケン</t>
    </rPh>
    <phoneticPr fontId="6"/>
  </si>
  <si>
    <t>正式名称</t>
    <rPh sb="0" eb="4">
      <t>セイシキメイショウ</t>
    </rPh>
    <phoneticPr fontId="3"/>
  </si>
  <si>
    <t>順位</t>
    <rPh sb="0" eb="2">
      <t>ジュンイ</t>
    </rPh>
    <phoneticPr fontId="6"/>
  </si>
  <si>
    <t>階級</t>
    <rPh sb="0" eb="2">
      <t>カイキュウ</t>
    </rPh>
    <phoneticPr fontId="6"/>
  </si>
  <si>
    <t>学年</t>
    <rPh sb="0" eb="2">
      <t>ガクネン</t>
    </rPh>
    <phoneticPr fontId="6"/>
  </si>
  <si>
    <t>抽選</t>
    <rPh sb="0" eb="2">
      <t>チュウセン</t>
    </rPh>
    <phoneticPr fontId="6"/>
  </si>
  <si>
    <t>FG</t>
    <phoneticPr fontId="5"/>
  </si>
  <si>
    <t>kg</t>
  </si>
  <si>
    <t>高体連
No</t>
    <rPh sb="0" eb="3">
      <t>コウタイレン</t>
    </rPh>
    <phoneticPr fontId="3"/>
  </si>
  <si>
    <t>協会登録
No</t>
    <rPh sb="0" eb="2">
      <t>キョウカイ</t>
    </rPh>
    <rPh sb="2" eb="4">
      <t>トウロク</t>
    </rPh>
    <phoneticPr fontId="3"/>
  </si>
  <si>
    <t>生年月日</t>
    <rPh sb="0" eb="4">
      <t>セイネンガッピ</t>
    </rPh>
    <phoneticPr fontId="3"/>
  </si>
  <si>
    <t>(選択)</t>
    <rPh sb="1" eb="3">
      <t>センタク</t>
    </rPh>
    <phoneticPr fontId="5"/>
  </si>
  <si>
    <t>北海道</t>
    <rPh sb="0" eb="3">
      <t>ホッカイドウ</t>
    </rPh>
    <phoneticPr fontId="5"/>
  </si>
  <si>
    <t>青森</t>
    <phoneticPr fontId="5"/>
  </si>
  <si>
    <t>岩手</t>
    <phoneticPr fontId="5"/>
  </si>
  <si>
    <t>宮城</t>
    <phoneticPr fontId="5"/>
  </si>
  <si>
    <t>秋田</t>
    <phoneticPr fontId="5"/>
  </si>
  <si>
    <t>山形</t>
    <phoneticPr fontId="5"/>
  </si>
  <si>
    <t>福島</t>
    <phoneticPr fontId="5"/>
  </si>
  <si>
    <t>茨城</t>
    <phoneticPr fontId="5"/>
  </si>
  <si>
    <t>栃木</t>
    <phoneticPr fontId="5"/>
  </si>
  <si>
    <t>群馬</t>
    <phoneticPr fontId="5"/>
  </si>
  <si>
    <t>埼玉</t>
    <phoneticPr fontId="5"/>
  </si>
  <si>
    <t>千葉</t>
    <phoneticPr fontId="5"/>
  </si>
  <si>
    <t>神奈川</t>
    <phoneticPr fontId="5"/>
  </si>
  <si>
    <t>山梨</t>
    <phoneticPr fontId="5"/>
  </si>
  <si>
    <t>新潟</t>
    <phoneticPr fontId="5"/>
  </si>
  <si>
    <t>富山</t>
    <phoneticPr fontId="5"/>
  </si>
  <si>
    <t>石川</t>
    <phoneticPr fontId="5"/>
  </si>
  <si>
    <t>福井</t>
    <phoneticPr fontId="5"/>
  </si>
  <si>
    <t>長野</t>
    <phoneticPr fontId="5"/>
  </si>
  <si>
    <t>岐阜</t>
    <phoneticPr fontId="5"/>
  </si>
  <si>
    <t>静岡</t>
    <phoneticPr fontId="5"/>
  </si>
  <si>
    <t>愛知</t>
    <phoneticPr fontId="5"/>
  </si>
  <si>
    <t>三重</t>
    <phoneticPr fontId="5"/>
  </si>
  <si>
    <t>滋賀</t>
    <phoneticPr fontId="5"/>
  </si>
  <si>
    <t>兵庫</t>
    <phoneticPr fontId="5"/>
  </si>
  <si>
    <t>奈良</t>
    <phoneticPr fontId="5"/>
  </si>
  <si>
    <t>和歌山</t>
    <phoneticPr fontId="5"/>
  </si>
  <si>
    <t>鳥取</t>
    <phoneticPr fontId="5"/>
  </si>
  <si>
    <t>島根</t>
    <phoneticPr fontId="5"/>
  </si>
  <si>
    <t>岡山</t>
    <phoneticPr fontId="5"/>
  </si>
  <si>
    <t>広島</t>
    <phoneticPr fontId="5"/>
  </si>
  <si>
    <t>山口</t>
    <phoneticPr fontId="5"/>
  </si>
  <si>
    <t>徳島</t>
    <phoneticPr fontId="5"/>
  </si>
  <si>
    <t>香川</t>
    <phoneticPr fontId="5"/>
  </si>
  <si>
    <t>愛媛</t>
    <phoneticPr fontId="5"/>
  </si>
  <si>
    <t>高知</t>
    <phoneticPr fontId="5"/>
  </si>
  <si>
    <t>福岡</t>
    <phoneticPr fontId="5"/>
  </si>
  <si>
    <t>佐賀</t>
    <phoneticPr fontId="5"/>
  </si>
  <si>
    <t>長崎</t>
    <phoneticPr fontId="5"/>
  </si>
  <si>
    <t>熊本</t>
    <phoneticPr fontId="5"/>
  </si>
  <si>
    <t>大分</t>
    <phoneticPr fontId="5"/>
  </si>
  <si>
    <t>宮崎</t>
    <phoneticPr fontId="5"/>
  </si>
  <si>
    <t>鹿児島</t>
    <phoneticPr fontId="5"/>
  </si>
  <si>
    <t>沖縄</t>
    <phoneticPr fontId="5"/>
  </si>
  <si>
    <t>京都</t>
    <phoneticPr fontId="5"/>
  </si>
  <si>
    <t>大阪</t>
    <phoneticPr fontId="5"/>
  </si>
  <si>
    <t>東京</t>
    <rPh sb="0" eb="2">
      <t>トウキョウ</t>
    </rPh>
    <phoneticPr fontId="5"/>
  </si>
  <si>
    <t>所属</t>
    <rPh sb="0" eb="2">
      <t>ショゾク</t>
    </rPh>
    <phoneticPr fontId="6"/>
  </si>
  <si>
    <t>しょぞくめい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</si>
  <si>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</si>
  <si>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</si>
  <si>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</si>
  <si>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</si>
  <si>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</si>
  <si>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</si>
  <si>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</si>
  <si>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09</t>
    <phoneticPr fontId="1"/>
  </si>
  <si>
    <t>08</t>
    <phoneticPr fontId="1"/>
  </si>
  <si>
    <t>M</t>
    <phoneticPr fontId="1"/>
  </si>
  <si>
    <t>カテゴリー</t>
    <phoneticPr fontId="1"/>
  </si>
  <si>
    <t>性</t>
    <rPh sb="0" eb="1">
      <t>セイ</t>
    </rPh>
    <phoneticPr fontId="1"/>
  </si>
  <si>
    <t>階級</t>
    <rPh sb="0" eb="2">
      <t>カイキュウ</t>
    </rPh>
    <phoneticPr fontId="1"/>
  </si>
  <si>
    <t>整理番</t>
    <rPh sb="0" eb="2">
      <t>セイリ</t>
    </rPh>
    <rPh sb="2" eb="3">
      <t>バン</t>
    </rPh>
    <phoneticPr fontId="1"/>
  </si>
  <si>
    <t>実体重</t>
    <rPh sb="0" eb="1">
      <t>ジツ</t>
    </rPh>
    <rPh sb="1" eb="3">
      <t>タイジュウ</t>
    </rPh>
    <phoneticPr fontId="1"/>
  </si>
  <si>
    <t>以下の形で、受領しました。</t>
    <rPh sb="0" eb="2">
      <t>イカ</t>
    </rPh>
    <rPh sb="3" eb="4">
      <t>カタチ</t>
    </rPh>
    <rPh sb="6" eb="8">
      <t>ジュリョウ</t>
    </rPh>
    <phoneticPr fontId="1"/>
  </si>
  <si>
    <t>ご確認ください。</t>
    <rPh sb="1" eb="3">
      <t>カクニン</t>
    </rPh>
    <phoneticPr fontId="1"/>
  </si>
  <si>
    <t>もし、間違いがあればすぐに下記までご連絡をください。</t>
    <rPh sb="3" eb="5">
      <t>マチガ</t>
    </rPh>
    <rPh sb="13" eb="15">
      <t>カキ</t>
    </rPh>
    <rPh sb="18" eb="20">
      <t>レンラク</t>
    </rPh>
    <phoneticPr fontId="1"/>
  </si>
  <si>
    <t>kinki.jr.Wrestling@gmail.com</t>
    <phoneticPr fontId="1"/>
  </si>
  <si>
    <t>なまえ</t>
    <phoneticPr fontId="1"/>
  </si>
  <si>
    <t>実体重</t>
    <rPh sb="0" eb="1">
      <t>ジツ</t>
    </rPh>
    <rPh sb="1" eb="3">
      <t>タイジュウ</t>
    </rPh>
    <phoneticPr fontId="1"/>
  </si>
  <si>
    <t>所属チーム</t>
    <rPh sb="0" eb="2">
      <t>ショゾク</t>
    </rPh>
    <phoneticPr fontId="1"/>
  </si>
  <si>
    <t>小4</t>
    <rPh sb="0" eb="1">
      <t>ショウ</t>
    </rPh>
    <phoneticPr fontId="1"/>
  </si>
  <si>
    <t>小6</t>
    <rPh sb="0" eb="1">
      <t>ショウ</t>
    </rPh>
    <phoneticPr fontId="1"/>
  </si>
  <si>
    <t>中学</t>
    <rPh sb="0" eb="2">
      <t>チュウガク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</si>
  <si>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</si>
  <si>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</si>
  <si>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カテゴリー②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</si>
  <si>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</si>
  <si>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</si>
  <si>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</si>
  <si>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</si>
  <si>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</si>
  <si>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</si>
  <si>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</si>
  <si>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</si>
  <si>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</si>
  <si>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</si>
  <si>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</si>
  <si>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</si>
  <si>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</si>
  <si>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</si>
  <si>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</si>
  <si>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</si>
  <si>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</si>
  <si>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</si>
  <si>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</si>
  <si>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20230801 確認</t>
    <rPh sb="9" eb="11">
      <t>カクニン</t>
    </rPh>
    <phoneticPr fontId="1"/>
  </si>
  <si>
    <t>【小学生男子の部】</t>
  </si>
  <si>
    <t>３年生・４年生部【24・26・28・30・33・36・39・42・46・50・+50kg】</t>
  </si>
  <si>
    <t>５年生・６年生部【28・30・33・36・39・42・46・50・55・60・65・70・+70kg】</t>
  </si>
  <si>
    <t>【小学生女子の部】</t>
  </si>
  <si>
    <t>３年生・４年生部【24・26・28・30・33・36・40・44・+44kg】</t>
  </si>
  <si>
    <t>５年生・６年生部【28・30・33・36・40・45・49・53・58・+58kg】</t>
  </si>
  <si>
    <t>【中学生男子の部】</t>
  </si>
  <si>
    <t>34～38・42・47・53・59・66・73・85・85～110kg</t>
  </si>
  <si>
    <t>【中学生女子の部】</t>
  </si>
  <si>
    <t>29～34・37・40・44・48・52・57・62・62～70㎏</t>
  </si>
  <si>
    <t>【小３・４男子】</t>
    <rPh sb="1" eb="2">
      <t>ショウ</t>
    </rPh>
    <rPh sb="5" eb="7">
      <t>ダンシ</t>
    </rPh>
    <phoneticPr fontId="1"/>
  </si>
  <si>
    <t>小３・４男子の部 24kg級</t>
  </si>
  <si>
    <t>小３・４男子の部 26kg級</t>
  </si>
  <si>
    <t>小３・４男子の部 28kg級</t>
  </si>
  <si>
    <t>小３・４男子の部 30kg級</t>
  </si>
  <si>
    <t>小３・４男子の部 33kg級</t>
  </si>
  <si>
    <t>小３・４男子の部 36kg級</t>
  </si>
  <si>
    <t>小３・４男子の部 39kg級</t>
  </si>
  <si>
    <t>小３・４男子の部 42kg級</t>
  </si>
  <si>
    <t>小３・４男子の部 46kg級</t>
  </si>
  <si>
    <t>ES34</t>
  </si>
  <si>
    <t>ES34</t>
    <phoneticPr fontId="1"/>
  </si>
  <si>
    <t>小３・４男子の部 50kg級</t>
    <phoneticPr fontId="1"/>
  </si>
  <si>
    <t>小３・４男子の部 +50kg級</t>
    <phoneticPr fontId="1"/>
  </si>
  <si>
    <t>【小５・６男子】</t>
    <rPh sb="1" eb="2">
      <t>ショウ</t>
    </rPh>
    <rPh sb="5" eb="7">
      <t>ダンシ</t>
    </rPh>
    <phoneticPr fontId="1"/>
  </si>
  <si>
    <t>小５・６男子の部 28kg級</t>
  </si>
  <si>
    <t>小５・６男子の部 30kg級</t>
  </si>
  <si>
    <t>小５・６男子の部 33kg級</t>
  </si>
  <si>
    <t>小５・６男子の部 36kg級</t>
  </si>
  <si>
    <t>小５・６男子の部 39kg級</t>
  </si>
  <si>
    <t>小５・６男子の部 42kg級</t>
  </si>
  <si>
    <t>小５・６男子の部 46kg級</t>
  </si>
  <si>
    <t>小５・６男子の部 50kg級</t>
  </si>
  <si>
    <t>小５・６男子の部 55kg級</t>
  </si>
  <si>
    <t>小５・６男子の部 60kg級</t>
  </si>
  <si>
    <t>小５・６男子の部 65kg級</t>
  </si>
  <si>
    <t>小５・６男子の部 70kg級</t>
    <phoneticPr fontId="1"/>
  </si>
  <si>
    <t>小５・６男子の部 +70kg級</t>
    <phoneticPr fontId="1"/>
  </si>
  <si>
    <t>ES56</t>
    <phoneticPr fontId="1"/>
  </si>
  <si>
    <t>小３・４女子の部 24kg級</t>
  </si>
  <si>
    <t>小３・４女子の部 26kg級</t>
  </si>
  <si>
    <t>小３・４女子の部 28kg級</t>
  </si>
  <si>
    <t>小３・４女子の部 30kg級</t>
  </si>
  <si>
    <t>小３・４女子の部 33kg級</t>
  </si>
  <si>
    <t>小３・４女子の部 36kg級</t>
  </si>
  <si>
    <t>小３・４女子の部 40kg級</t>
  </si>
  <si>
    <t>小３・４女子の部 44kg級</t>
  </si>
  <si>
    <t>小３・４女子の部 +44kg級</t>
  </si>
  <si>
    <t>【小３・４女子】</t>
    <rPh sb="5" eb="7">
      <t>ジョシ</t>
    </rPh>
    <phoneticPr fontId="1"/>
  </si>
  <si>
    <t>【小５・６女子】</t>
    <rPh sb="5" eb="7">
      <t>ジョシ</t>
    </rPh>
    <phoneticPr fontId="1"/>
  </si>
  <si>
    <t>小５・６女子の部 28kg級</t>
  </si>
  <si>
    <t>小５・６女子の部 30kg級</t>
  </si>
  <si>
    <t>小５・６女子の部 33kg級</t>
  </si>
  <si>
    <t>小５・６女子の部 36kg級</t>
  </si>
  <si>
    <t>小５・６女子の部 40kg級</t>
  </si>
  <si>
    <t>小５・６女子の部 45kg級</t>
  </si>
  <si>
    <t>小５・６女子の部 49kg級</t>
  </si>
  <si>
    <t>小５・６女子の部 53kg級</t>
  </si>
  <si>
    <t>小５・６女子の部 58kg級</t>
  </si>
  <si>
    <t>小５・６女子の部 +58kg級</t>
  </si>
  <si>
    <t>近畿</t>
    <rPh sb="0" eb="2">
      <t>キンキ</t>
    </rPh>
    <phoneticPr fontId="1"/>
  </si>
  <si>
    <t>太朗</t>
    <rPh sb="0" eb="2">
      <t>タロウ</t>
    </rPh>
    <phoneticPr fontId="1"/>
  </si>
  <si>
    <t>きんき</t>
    <phoneticPr fontId="1"/>
  </si>
  <si>
    <t>たろう</t>
    <phoneticPr fontId="1"/>
  </si>
  <si>
    <t>小34</t>
    <rPh sb="0" eb="1">
      <t>ショウ</t>
    </rPh>
    <phoneticPr fontId="1"/>
  </si>
  <si>
    <t>小56</t>
    <rPh sb="0" eb="1">
      <t>ショウ</t>
    </rPh>
    <phoneticPr fontId="1"/>
  </si>
  <si>
    <t>個人_オーダー表 シート AO2～AQ6を変更</t>
    <rPh sb="21" eb="23">
      <t>ヘンコウ</t>
    </rPh>
    <phoneticPr fontId="1"/>
  </si>
  <si>
    <t>確認 シート　5人づつに太線に</t>
    <rPh sb="0" eb="2">
      <t>カクニン</t>
    </rPh>
    <rPh sb="8" eb="9">
      <t>ニン</t>
    </rPh>
    <rPh sb="12" eb="14">
      <t>フトセン</t>
    </rPh>
    <phoneticPr fontId="1"/>
  </si>
  <si>
    <t>20230815 変更</t>
    <rPh sb="9" eb="11">
      <t>ヘンコウ</t>
    </rPh>
    <phoneticPr fontId="1"/>
  </si>
  <si>
    <t>申込書・オーダー表・確認　共に20名エントリーに変更</t>
    <rPh sb="0" eb="3">
      <t>モウシコミショ</t>
    </rPh>
    <rPh sb="8" eb="9">
      <t>ヒョウ</t>
    </rPh>
    <rPh sb="10" eb="12">
      <t>カクニン</t>
    </rPh>
    <rPh sb="13" eb="14">
      <t>トモ</t>
    </rPh>
    <rPh sb="17" eb="18">
      <t>メイ</t>
    </rPh>
    <rPh sb="24" eb="26">
      <t>ヘンコウ</t>
    </rPh>
    <phoneticPr fontId="1"/>
  </si>
  <si>
    <t>都道府県選択を変更</t>
    <rPh sb="0" eb="4">
      <t>トドウフケン</t>
    </rPh>
    <rPh sb="4" eb="6">
      <t>センタク</t>
    </rPh>
    <rPh sb="7" eb="9">
      <t>ヘンコウ</t>
    </rPh>
    <phoneticPr fontId="1"/>
  </si>
  <si>
    <t>カテゴリー②</t>
  </si>
  <si>
    <t>01</t>
  </si>
  <si>
    <t>小34</t>
  </si>
  <si>
    <t>小56</t>
  </si>
  <si>
    <t>ふりがな</t>
    <phoneticPr fontId="1"/>
  </si>
  <si>
    <t>都道府県</t>
    <rPh sb="0" eb="4">
      <t>トドウフケン</t>
    </rPh>
    <phoneticPr fontId="1"/>
  </si>
  <si>
    <t>監督・コーチ01</t>
    <rPh sb="0" eb="2">
      <t>カントク</t>
    </rPh>
    <phoneticPr fontId="1"/>
  </si>
  <si>
    <t>監督・コーチ02</t>
    <rPh sb="0" eb="2">
      <t>カントク</t>
    </rPh>
    <phoneticPr fontId="1"/>
  </si>
  <si>
    <t>監督・コーチ03</t>
    <rPh sb="0" eb="2">
      <t>カントク</t>
    </rPh>
    <phoneticPr fontId="1"/>
  </si>
  <si>
    <t>監督・コーチ04</t>
    <rPh sb="0" eb="2">
      <t>カントク</t>
    </rPh>
    <phoneticPr fontId="1"/>
  </si>
  <si>
    <t>監督・コーチ05</t>
    <rPh sb="0" eb="2">
      <t>カントク</t>
    </rPh>
    <phoneticPr fontId="1"/>
  </si>
  <si>
    <t>監督・コーチ06</t>
    <rPh sb="0" eb="2">
      <t>カントク</t>
    </rPh>
    <phoneticPr fontId="1"/>
  </si>
  <si>
    <t>少年少女審判01</t>
    <rPh sb="0" eb="2">
      <t>ショウネン</t>
    </rPh>
    <rPh sb="2" eb="4">
      <t>ショウジョ</t>
    </rPh>
    <rPh sb="4" eb="6">
      <t>シンパン</t>
    </rPh>
    <phoneticPr fontId="1"/>
  </si>
  <si>
    <t>少年少女審判02</t>
    <rPh sb="0" eb="2">
      <t>ショウネン</t>
    </rPh>
    <rPh sb="2" eb="4">
      <t>ショウジョ</t>
    </rPh>
    <rPh sb="4" eb="6">
      <t>シンパン</t>
    </rPh>
    <phoneticPr fontId="1"/>
  </si>
  <si>
    <t>少年少女審判03</t>
    <rPh sb="0" eb="2">
      <t>ショウネン</t>
    </rPh>
    <rPh sb="2" eb="4">
      <t>ショウジョ</t>
    </rPh>
    <rPh sb="4" eb="6">
      <t>シンパン</t>
    </rPh>
    <phoneticPr fontId="1"/>
  </si>
  <si>
    <t>少年少女審判04</t>
    <rPh sb="0" eb="2">
      <t>ショウネン</t>
    </rPh>
    <rPh sb="2" eb="4">
      <t>ショウジョ</t>
    </rPh>
    <rPh sb="4" eb="6">
      <t>シンパン</t>
    </rPh>
    <phoneticPr fontId="1"/>
  </si>
  <si>
    <t>少年少女審判05</t>
    <rPh sb="0" eb="2">
      <t>ショウネン</t>
    </rPh>
    <rPh sb="2" eb="4">
      <t>ショウジョ</t>
    </rPh>
    <rPh sb="4" eb="6">
      <t>シンパン</t>
    </rPh>
    <phoneticPr fontId="1"/>
  </si>
  <si>
    <t>少年少女審判06</t>
    <rPh sb="0" eb="2">
      <t>ショウネン</t>
    </rPh>
    <rPh sb="2" eb="4">
      <t>ショウジョ</t>
    </rPh>
    <rPh sb="4" eb="6">
      <t>シンパン</t>
    </rPh>
    <phoneticPr fontId="1"/>
  </si>
  <si>
    <t>UWW01</t>
    <phoneticPr fontId="1"/>
  </si>
  <si>
    <t>UWW02</t>
  </si>
  <si>
    <t>UWW03</t>
  </si>
  <si>
    <t>UWW04</t>
  </si>
  <si>
    <t>UWW05</t>
  </si>
  <si>
    <t>UWW06</t>
  </si>
  <si>
    <t>ﾁｰﾑ略称</t>
    <rPh sb="3" eb="5">
      <t>リャクショウ</t>
    </rPh>
    <phoneticPr fontId="1"/>
  </si>
  <si>
    <t>入力を始める前にお読みください</t>
    <rPh sb="0" eb="2">
      <t>ニュウリョク</t>
    </rPh>
    <rPh sb="3" eb="4">
      <t>ハジ</t>
    </rPh>
    <rPh sb="6" eb="7">
      <t>マエ</t>
    </rPh>
    <rPh sb="9" eb="10">
      <t>ヨ</t>
    </rPh>
    <phoneticPr fontId="1"/>
  </si>
  <si>
    <t>①</t>
    <phoneticPr fontId="1"/>
  </si>
  <si>
    <t>②</t>
    <phoneticPr fontId="1"/>
  </si>
  <si>
    <t>21</t>
    <phoneticPr fontId="1"/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</si>
  <si>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</si>
  <si>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</si>
  <si>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</si>
  <si>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</si>
  <si>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</si>
  <si>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</si>
  <si>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</si>
  <si>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</si>
  <si>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</si>
  <si>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</si>
  <si>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</si>
  <si>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</si>
  <si>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</si>
  <si>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</si>
  <si>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</si>
  <si>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</si>
  <si>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</si>
  <si>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</si>
  <si>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</si>
  <si>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【小１・２】</t>
    <rPh sb="1" eb="2">
      <t>ショウ</t>
    </rPh>
    <phoneticPr fontId="1"/>
  </si>
  <si>
    <t>小１・２の部 24kg級</t>
    <phoneticPr fontId="1"/>
  </si>
  <si>
    <t>小１・２の部 20kg級</t>
    <phoneticPr fontId="1"/>
  </si>
  <si>
    <t>小１・２の部 22kg級</t>
    <phoneticPr fontId="1"/>
  </si>
  <si>
    <t>小１・２の部 26kg級</t>
    <phoneticPr fontId="1"/>
  </si>
  <si>
    <t>小１・２の部 28kg級</t>
    <phoneticPr fontId="1"/>
  </si>
  <si>
    <t>小１・２の部 30kg級</t>
    <phoneticPr fontId="1"/>
  </si>
  <si>
    <t>小１・２の部 33kg級</t>
    <phoneticPr fontId="1"/>
  </si>
  <si>
    <t>小１・２の部 +33kg級</t>
    <phoneticPr fontId="1"/>
  </si>
  <si>
    <t>ES12</t>
    <phoneticPr fontId="1"/>
  </si>
  <si>
    <t>A</t>
    <phoneticPr fontId="1"/>
  </si>
  <si>
    <t>https://bccweb.bai.ne.jp/~azgc4401/index.html</t>
    <phoneticPr fontId="1"/>
  </si>
  <si>
    <t>20240316 変更</t>
    <rPh sb="9" eb="11">
      <t>ヘンコウ</t>
    </rPh>
    <phoneticPr fontId="1"/>
  </si>
  <si>
    <t>１年生・２年生部【20・22・24・26・28・30・33・+33kg】追加</t>
    <rPh sb="36" eb="38">
      <t>ツイカ</t>
    </rPh>
    <phoneticPr fontId="1"/>
  </si>
  <si>
    <t>ES12</t>
  </si>
  <si>
    <t>ES2</t>
  </si>
  <si>
    <t>ES2</t>
    <phoneticPr fontId="1"/>
  </si>
  <si>
    <t>小12</t>
    <rPh sb="0" eb="1">
      <t>ショウ</t>
    </rPh>
    <phoneticPr fontId="1"/>
  </si>
  <si>
    <t>小2</t>
    <rPh sb="0" eb="1">
      <t>ショウ</t>
    </rPh>
    <phoneticPr fontId="1"/>
  </si>
  <si>
    <t>追加</t>
    <rPh sb="0" eb="2">
      <t>ツイカ</t>
    </rPh>
    <phoneticPr fontId="1"/>
  </si>
  <si>
    <t>--</t>
    <phoneticPr fontId="1"/>
  </si>
  <si>
    <t>参加料変更</t>
    <rPh sb="0" eb="3">
      <t>サンカリョウ</t>
    </rPh>
    <rPh sb="3" eb="5">
      <t>ヘンコウ</t>
    </rPh>
    <phoneticPr fontId="1"/>
  </si>
  <si>
    <t>\2000 ⇒ \3000　変更</t>
    <rPh sb="14" eb="16">
      <t>ヘンコウ</t>
    </rPh>
    <phoneticPr fontId="1"/>
  </si>
  <si>
    <t>送信先は，</t>
    <rPh sb="0" eb="3">
      <t>ソウシンサキ</t>
    </rPh>
    <phoneticPr fontId="1"/>
  </si>
  <si>
    <t>kinki.jr.Wrestling@gmail.com</t>
    <phoneticPr fontId="1"/>
  </si>
  <si>
    <t>20240317 変更</t>
    <rPh sb="9" eb="11">
      <t>ヘンコウ</t>
    </rPh>
    <phoneticPr fontId="1"/>
  </si>
  <si>
    <t>申込用紙でカテゴリーの中学生を出ないようにした</t>
    <rPh sb="0" eb="4">
      <t>モウシコミヨウシ</t>
    </rPh>
    <rPh sb="11" eb="14">
      <t>チュウガクセイ</t>
    </rPh>
    <rPh sb="15" eb="16">
      <t>デ</t>
    </rPh>
    <phoneticPr fontId="1"/>
  </si>
  <si>
    <t>参加申込書①に入力してください</t>
    <rPh sb="0" eb="2">
      <t>サンカ</t>
    </rPh>
    <rPh sb="2" eb="5">
      <t>モウシコミショ</t>
    </rPh>
    <rPh sb="7" eb="9">
      <t>ニュウリョク</t>
    </rPh>
    <phoneticPr fontId="1"/>
  </si>
  <si>
    <t>参加申込書②に反映されます</t>
    <rPh sb="0" eb="2">
      <t>サンカ</t>
    </rPh>
    <rPh sb="2" eb="5">
      <t>モウシコミショ</t>
    </rPh>
    <rPh sb="7" eb="9">
      <t>ハンエイ</t>
    </rPh>
    <phoneticPr fontId="1"/>
  </si>
  <si>
    <t>印刷して，サインしたものは大会当日受付時に提出してください</t>
    <rPh sb="0" eb="2">
      <t>インサツ</t>
    </rPh>
    <rPh sb="13" eb="15">
      <t>タイカイ</t>
    </rPh>
    <rPh sb="15" eb="17">
      <t>トウジツ</t>
    </rPh>
    <rPh sb="17" eb="20">
      <t>ウケツケジ</t>
    </rPh>
    <rPh sb="21" eb="23">
      <t>テイシュツ</t>
    </rPh>
    <phoneticPr fontId="1"/>
  </si>
  <si>
    <t>ファイルは，提出期限までに下記のアドレスに送信してください</t>
    <rPh sb="6" eb="10">
      <t>テイシュツキゲン</t>
    </rPh>
    <rPh sb="13" eb="15">
      <t>カキ</t>
    </rPh>
    <rPh sb="21" eb="23">
      <t>ソウシン</t>
    </rPh>
    <phoneticPr fontId="1"/>
  </si>
  <si>
    <t>ファイル名を以下のようにしてもらえるとありがたいです</t>
    <rPh sb="4" eb="5">
      <t>メイ</t>
    </rPh>
    <rPh sb="6" eb="8">
      <t>イカ</t>
    </rPh>
    <phoneticPr fontId="1"/>
  </si>
  <si>
    <t>送信後，だいたい１週間以内で確認が返ってきます</t>
    <rPh sb="0" eb="3">
      <t>ソウシンゴ</t>
    </rPh>
    <rPh sb="9" eb="13">
      <t>シュウカンイナイ</t>
    </rPh>
    <rPh sb="14" eb="16">
      <t>カクニン</t>
    </rPh>
    <rPh sb="17" eb="18">
      <t>カエ</t>
    </rPh>
    <phoneticPr fontId="1"/>
  </si>
  <si>
    <t>名前や階級，カテゴリーを確認してください</t>
    <rPh sb="0" eb="2">
      <t>ナマエ</t>
    </rPh>
    <rPh sb="3" eb="5">
      <t>カイキュウ</t>
    </rPh>
    <rPh sb="12" eb="14">
      <t>カクニン</t>
    </rPh>
    <phoneticPr fontId="1"/>
  </si>
  <si>
    <t>違う場合は，すぐに連絡をください</t>
    <rPh sb="0" eb="1">
      <t>チガ</t>
    </rPh>
    <rPh sb="2" eb="4">
      <t>バアイ</t>
    </rPh>
    <rPh sb="9" eb="11">
      <t>レンラク</t>
    </rPh>
    <phoneticPr fontId="1"/>
  </si>
  <si>
    <t>提出状況や連絡などは，下記のWebPageから確認できます</t>
    <rPh sb="0" eb="2">
      <t>テイシュツ</t>
    </rPh>
    <rPh sb="2" eb="4">
      <t>ジョウキョウ</t>
    </rPh>
    <rPh sb="5" eb="7">
      <t>レンラク</t>
    </rPh>
    <rPh sb="11" eb="13">
      <t>カキ</t>
    </rPh>
    <rPh sb="23" eb="25">
      <t>カクニン</t>
    </rPh>
    <phoneticPr fontId="1"/>
  </si>
  <si>
    <t>お手数をおかけしますがご協力をお願いします</t>
    <rPh sb="1" eb="3">
      <t>テスウ</t>
    </rPh>
    <rPh sb="12" eb="14">
      <t>キョウリョク</t>
    </rPh>
    <rPh sb="16" eb="17">
      <t>ネガ</t>
    </rPh>
    <phoneticPr fontId="1"/>
  </si>
  <si>
    <t>何かお困りの時は，代表：姫路（大体大）までお願いします</t>
    <rPh sb="0" eb="1">
      <t>ナニ</t>
    </rPh>
    <rPh sb="3" eb="4">
      <t>コマ</t>
    </rPh>
    <rPh sb="6" eb="7">
      <t>トキ</t>
    </rPh>
    <rPh sb="9" eb="11">
      <t>ダイヒョウ</t>
    </rPh>
    <rPh sb="12" eb="14">
      <t>ヒメジ</t>
    </rPh>
    <rPh sb="15" eb="18">
      <t>ダイタイダイ</t>
    </rPh>
    <rPh sb="22" eb="23">
      <t>ネガ</t>
    </rPh>
    <phoneticPr fontId="1"/>
  </si>
  <si>
    <t>全国グレコの下側にあります</t>
    <rPh sb="0" eb="2">
      <t>ゼンコク</t>
    </rPh>
    <rPh sb="6" eb="8">
      <t>シタガワ</t>
    </rPh>
    <phoneticPr fontId="1"/>
  </si>
  <si>
    <t>第３８回近畿少年少女レスリング選手権大会　参加申込書</t>
    <rPh sb="0" eb="1">
      <t>ダイ</t>
    </rPh>
    <rPh sb="3" eb="4">
      <t>カイ</t>
    </rPh>
    <rPh sb="4" eb="10">
      <t>キンキショウネンショウジョ</t>
    </rPh>
    <rPh sb="15" eb="18">
      <t>センシュケン</t>
    </rPh>
    <rPh sb="18" eb="20">
      <t>タイカイ</t>
    </rPh>
    <rPh sb="21" eb="23">
      <t>サンカ</t>
    </rPh>
    <rPh sb="23" eb="25">
      <t>モウシコミ</t>
    </rPh>
    <rPh sb="25" eb="26">
      <t>ショ</t>
    </rPh>
    <phoneticPr fontId="3"/>
  </si>
  <si>
    <t>01.2025参加申込書　別紙２　【県_クラブ名】_20251001 .xlsx</t>
    <phoneticPr fontId="1"/>
  </si>
  <si>
    <t>ES3</t>
    <phoneticPr fontId="1"/>
  </si>
  <si>
    <t>ES3</t>
    <phoneticPr fontId="1"/>
  </si>
  <si>
    <t>20kg級</t>
    <phoneticPr fontId="1"/>
  </si>
  <si>
    <t>22kg級</t>
    <phoneticPr fontId="1"/>
  </si>
  <si>
    <t>24kg級</t>
  </si>
  <si>
    <t>24kg級</t>
    <phoneticPr fontId="1"/>
  </si>
  <si>
    <t>26kg級</t>
  </si>
  <si>
    <t>26kg級</t>
    <phoneticPr fontId="1"/>
  </si>
  <si>
    <t>28kg級</t>
  </si>
  <si>
    <t>28kg級</t>
    <phoneticPr fontId="1"/>
  </si>
  <si>
    <t>30kg級</t>
  </si>
  <si>
    <t>30kg級</t>
    <phoneticPr fontId="1"/>
  </si>
  <si>
    <t>33kg級</t>
  </si>
  <si>
    <t>33kg級</t>
    <phoneticPr fontId="1"/>
  </si>
  <si>
    <t>+33kg級</t>
    <phoneticPr fontId="1"/>
  </si>
  <si>
    <t>36kg級</t>
  </si>
  <si>
    <t>39kg級</t>
  </si>
  <si>
    <t>42kg級</t>
  </si>
  <si>
    <t>46kg級</t>
  </si>
  <si>
    <t>50kg級</t>
  </si>
  <si>
    <t>+50kg級</t>
  </si>
  <si>
    <t>55kg級</t>
  </si>
  <si>
    <t>60kg級</t>
  </si>
  <si>
    <t>65kg級</t>
  </si>
  <si>
    <t>+65kg級</t>
  </si>
  <si>
    <t>70kg級</t>
  </si>
  <si>
    <t>+70kg級</t>
  </si>
  <si>
    <t>40kg級</t>
  </si>
  <si>
    <t>44kg級</t>
  </si>
  <si>
    <t>+44kg級</t>
  </si>
  <si>
    <t>48kg級</t>
  </si>
  <si>
    <t>+48kg級</t>
  </si>
  <si>
    <t>53kg級</t>
  </si>
  <si>
    <t>58kg級</t>
  </si>
  <si>
    <t>+58kg級</t>
  </si>
  <si>
    <t>1･2</t>
    <phoneticPr fontId="1"/>
  </si>
  <si>
    <t>ES3</t>
    <phoneticPr fontId="1"/>
  </si>
  <si>
    <t>ES5</t>
    <phoneticPr fontId="1"/>
  </si>
  <si>
    <t>小3</t>
    <rPh sb="0" eb="1">
      <t>ショウ</t>
    </rPh>
    <phoneticPr fontId="1"/>
  </si>
  <si>
    <t>小5</t>
    <rPh sb="0" eb="1">
      <t>ショウ</t>
    </rPh>
    <phoneticPr fontId="1"/>
  </si>
  <si>
    <t>小1･2</t>
    <rPh sb="0" eb="1">
      <t>ショウ</t>
    </rPh>
    <phoneticPr fontId="1"/>
  </si>
  <si>
    <t>所属</t>
    <rPh sb="0" eb="2">
      <t>ショゾク</t>
    </rPh>
    <phoneticPr fontId="3"/>
  </si>
  <si>
    <t>20251003 変更</t>
    <rPh sb="9" eb="11">
      <t>ヘンコウ</t>
    </rPh>
    <phoneticPr fontId="1"/>
  </si>
  <si>
    <t>カテゴリーを要項に合わせて，変更</t>
    <rPh sb="6" eb="8">
      <t>ヨウコウ</t>
    </rPh>
    <rPh sb="9" eb="10">
      <t>ア</t>
    </rPh>
    <rPh sb="14" eb="16">
      <t>ヘンコウ</t>
    </rPh>
    <phoneticPr fontId="1"/>
  </si>
  <si>
    <t>カテゴリー・階級　の入力方法を変更</t>
    <rPh sb="6" eb="8">
      <t>カイキュウ</t>
    </rPh>
    <rPh sb="10" eb="14">
      <t>ニュウリョクホウホウ</t>
    </rPh>
    <rPh sb="15" eb="1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</si>
</sst>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[&lt;=999]000;[&lt;=9999]000\-00;000\-0000"/>
    <numFmt numFmtId="178" formatCode="0.0"/>
    <numFmt numFmtId="179" formatCode="0.0&quot;kg&quot;"/>
    <numFmt numFmtId="180" formatCode="0.0_);[Red]\(0.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HGS教科書体"/>
      <family val="1"/>
      <charset val="128"/>
    </font>
    <font>
      <b/>
      <sz val="16"/>
      <color theme="1"/>
      <name val="HGS教科書体"/>
      <family val="1"/>
      <charset val="128"/>
    </font>
    <font>
      <sz val="10"/>
      <color theme="1"/>
      <name val="HGS教科書体"/>
      <family val="1"/>
      <charset val="128"/>
    </font>
    <font>
      <b/>
      <sz val="10"/>
      <color theme="1"/>
      <name val="HGS教科書体"/>
      <family val="1"/>
      <charset val="128"/>
    </font>
    <font>
      <sz val="6"/>
      <color theme="1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8"/>
      <color theme="1"/>
      <name val="HGS教科書体"/>
      <family val="1"/>
      <charset val="128"/>
    </font>
    <font>
      <sz val="12"/>
      <name val="HGS教科書体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HGS教科書体"/>
      <family val="1"/>
      <charset val="128"/>
    </font>
    <font>
      <b/>
      <sz val="12"/>
      <color theme="1"/>
      <name val="HGS教科書体"/>
      <family val="1"/>
      <charset val="128"/>
    </font>
    <font>
      <sz val="10.5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HGS教科書体"/>
      <family val="1"/>
      <charset val="128"/>
    </font>
    <font>
      <sz val="9"/>
      <name val="HGS教科書体"/>
      <family val="1"/>
      <charset val="128"/>
    </font>
    <font>
      <b/>
      <sz val="12"/>
      <color rgb="FFFF0000"/>
      <name val="HGS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auto="1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4" fillId="0" borderId="0"/>
    <xf numFmtId="0" fontId="7" fillId="0" borderId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56" fontId="11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shrinkToFit="1"/>
    </xf>
    <xf numFmtId="0" fontId="14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horizontal="left" vertical="center" shrinkToFit="1"/>
    </xf>
    <xf numFmtId="0" fontId="9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9" fillId="0" borderId="0" xfId="0" quotePrefix="1" applyFont="1">
      <alignment vertical="center"/>
    </xf>
    <xf numFmtId="0" fontId="16" fillId="0" borderId="0" xfId="2" applyFont="1" applyAlignment="1">
      <alignment vertical="top"/>
    </xf>
    <xf numFmtId="0" fontId="16" fillId="0" borderId="0" xfId="2" applyFont="1" applyAlignment="1">
      <alignment vertical="top" wrapText="1"/>
    </xf>
    <xf numFmtId="49" fontId="16" fillId="0" borderId="0" xfId="2" applyNumberFormat="1" applyFont="1" applyAlignment="1">
      <alignment vertical="top"/>
    </xf>
    <xf numFmtId="0" fontId="9" fillId="0" borderId="0" xfId="3" applyFont="1" applyAlignment="1">
      <alignment vertical="top"/>
    </xf>
    <xf numFmtId="0" fontId="16" fillId="2" borderId="0" xfId="2" applyFont="1" applyFill="1"/>
    <xf numFmtId="49" fontId="16" fillId="2" borderId="0" xfId="2" applyNumberFormat="1" applyFont="1" applyFill="1"/>
    <xf numFmtId="0" fontId="16" fillId="0" borderId="0" xfId="2" applyFont="1"/>
    <xf numFmtId="0" fontId="16" fillId="2" borderId="0" xfId="4" applyFont="1" applyFill="1">
      <alignment vertical="center"/>
    </xf>
    <xf numFmtId="0" fontId="14" fillId="2" borderId="0" xfId="4" applyFont="1" applyFill="1">
      <alignment vertical="center"/>
    </xf>
    <xf numFmtId="0" fontId="16" fillId="2" borderId="0" xfId="4" applyFont="1" applyFill="1" applyAlignment="1" applyProtection="1">
      <alignment vertical="center" shrinkToFit="1"/>
      <protection locked="0"/>
    </xf>
    <xf numFmtId="49" fontId="16" fillId="0" borderId="0" xfId="2" applyNumberFormat="1" applyFont="1"/>
    <xf numFmtId="0" fontId="17" fillId="0" borderId="0" xfId="5">
      <alignment vertical="center"/>
    </xf>
    <xf numFmtId="0" fontId="19" fillId="0" borderId="5" xfId="0" applyFont="1" applyBorder="1" applyAlignment="1">
      <alignment vertical="center" shrinkToFit="1"/>
    </xf>
    <xf numFmtId="179" fontId="19" fillId="0" borderId="20" xfId="0" applyNumberFormat="1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179" fontId="19" fillId="0" borderId="22" xfId="0" applyNumberFormat="1" applyFont="1" applyBorder="1" applyAlignment="1">
      <alignment vertical="center" shrinkToFit="1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19" fillId="0" borderId="29" xfId="0" applyFont="1" applyBorder="1" applyAlignment="1">
      <alignment vertical="center" shrinkToFit="1"/>
    </xf>
    <xf numFmtId="179" fontId="19" fillId="0" borderId="30" xfId="0" applyNumberFormat="1" applyFont="1" applyBorder="1" applyAlignment="1">
      <alignment vertical="center" shrinkToFit="1"/>
    </xf>
    <xf numFmtId="0" fontId="9" fillId="0" borderId="31" xfId="0" applyFont="1" applyBorder="1">
      <alignment vertical="center"/>
    </xf>
    <xf numFmtId="0" fontId="19" fillId="0" borderId="32" xfId="0" applyFont="1" applyBorder="1" applyAlignment="1">
      <alignment vertical="center" shrinkToFit="1"/>
    </xf>
    <xf numFmtId="0" fontId="19" fillId="0" borderId="33" xfId="0" applyFont="1" applyBorder="1" applyAlignment="1">
      <alignment vertical="center" shrinkToFit="1"/>
    </xf>
    <xf numFmtId="0" fontId="19" fillId="0" borderId="34" xfId="0" applyFont="1" applyBorder="1" applyAlignment="1">
      <alignment vertical="center" shrinkToFit="1"/>
    </xf>
    <xf numFmtId="0" fontId="9" fillId="0" borderId="35" xfId="0" applyFont="1" applyBorder="1" applyAlignment="1">
      <alignment horizontal="center" vertical="center"/>
    </xf>
    <xf numFmtId="22" fontId="9" fillId="0" borderId="0" xfId="0" applyNumberFormat="1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center" vertical="center" shrinkToFit="1"/>
    </xf>
    <xf numFmtId="0" fontId="16" fillId="0" borderId="38" xfId="2" applyFont="1" applyBorder="1"/>
    <xf numFmtId="0" fontId="16" fillId="0" borderId="39" xfId="2" applyFont="1" applyBorder="1"/>
    <xf numFmtId="0" fontId="16" fillId="0" borderId="40" xfId="2" applyFont="1" applyBorder="1"/>
    <xf numFmtId="0" fontId="16" fillId="0" borderId="41" xfId="2" applyFont="1" applyBorder="1"/>
    <xf numFmtId="0" fontId="16" fillId="0" borderId="42" xfId="2" applyFont="1" applyBorder="1"/>
    <xf numFmtId="0" fontId="16" fillId="0" borderId="43" xfId="2" applyFont="1" applyBorder="1"/>
    <xf numFmtId="0" fontId="16" fillId="0" borderId="44" xfId="2" applyFont="1" applyBorder="1"/>
    <xf numFmtId="0" fontId="16" fillId="0" borderId="45" xfId="2" applyFont="1" applyBorder="1"/>
    <xf numFmtId="0" fontId="9" fillId="3" borderId="0" xfId="0" applyFont="1" applyFill="1">
      <alignment vertical="center"/>
    </xf>
    <xf numFmtId="180" fontId="16" fillId="2" borderId="0" xfId="2" applyNumberFormat="1" applyFont="1" applyFill="1"/>
    <xf numFmtId="178" fontId="16" fillId="2" borderId="0" xfId="2" applyNumberFormat="1" applyFont="1" applyFill="1"/>
    <xf numFmtId="0" fontId="9" fillId="0" borderId="46" xfId="0" applyFont="1" applyBorder="1">
      <alignment vertical="center"/>
    </xf>
    <xf numFmtId="0" fontId="19" fillId="0" borderId="47" xfId="0" applyFont="1" applyBorder="1" applyAlignment="1">
      <alignment vertical="center" shrinkToFit="1"/>
    </xf>
    <xf numFmtId="0" fontId="19" fillId="0" borderId="48" xfId="0" applyFont="1" applyBorder="1" applyAlignment="1">
      <alignment vertical="center" shrinkToFit="1"/>
    </xf>
    <xf numFmtId="179" fontId="19" fillId="0" borderId="49" xfId="0" applyNumberFormat="1" applyFont="1" applyBorder="1" applyAlignment="1">
      <alignment vertical="center" shrinkToFit="1"/>
    </xf>
    <xf numFmtId="0" fontId="9" fillId="0" borderId="50" xfId="0" applyFont="1" applyBorder="1">
      <alignment vertical="center"/>
    </xf>
    <xf numFmtId="0" fontId="19" fillId="0" borderId="51" xfId="0" applyFont="1" applyBorder="1" applyAlignment="1">
      <alignment vertical="center" shrinkToFit="1"/>
    </xf>
    <xf numFmtId="0" fontId="19" fillId="0" borderId="52" xfId="0" applyFont="1" applyBorder="1" applyAlignment="1">
      <alignment vertical="center" shrinkToFit="1"/>
    </xf>
    <xf numFmtId="179" fontId="19" fillId="0" borderId="53" xfId="0" applyNumberFormat="1" applyFont="1" applyBorder="1" applyAlignment="1">
      <alignment vertical="center" shrinkToFit="1"/>
    </xf>
    <xf numFmtId="0" fontId="9" fillId="0" borderId="54" xfId="0" applyFont="1" applyBorder="1">
      <alignment vertical="center"/>
    </xf>
    <xf numFmtId="0" fontId="19" fillId="0" borderId="36" xfId="0" applyFont="1" applyBorder="1" applyAlignment="1">
      <alignment vertical="center" shrinkToFit="1"/>
    </xf>
    <xf numFmtId="0" fontId="19" fillId="0" borderId="55" xfId="0" applyFont="1" applyBorder="1" applyAlignment="1">
      <alignment vertical="center" shrinkToFit="1"/>
    </xf>
    <xf numFmtId="179" fontId="19" fillId="0" borderId="56" xfId="0" applyNumberFormat="1" applyFont="1" applyBorder="1" applyAlignment="1">
      <alignment vertical="center" shrinkToFit="1"/>
    </xf>
    <xf numFmtId="0" fontId="9" fillId="0" borderId="57" xfId="0" applyFont="1" applyBorder="1">
      <alignment vertical="center"/>
    </xf>
    <xf numFmtId="0" fontId="22" fillId="0" borderId="0" xfId="0" applyFont="1" applyAlignment="1"/>
    <xf numFmtId="0" fontId="22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6" fillId="4" borderId="0" xfId="2" applyFont="1" applyFill="1"/>
    <xf numFmtId="0" fontId="11" fillId="5" borderId="5" xfId="0" applyFont="1" applyFill="1" applyBorder="1" applyAlignment="1">
      <alignment horizontal="center" vertical="center" shrinkToFit="1"/>
    </xf>
    <xf numFmtId="0" fontId="12" fillId="5" borderId="8" xfId="0" applyFont="1" applyFill="1" applyBorder="1" applyAlignment="1">
      <alignment horizontal="center" vertical="center" shrinkToFit="1"/>
    </xf>
    <xf numFmtId="176" fontId="12" fillId="5" borderId="9" xfId="0" applyNumberFormat="1" applyFont="1" applyFill="1" applyBorder="1" applyAlignment="1">
      <alignment horizontal="center" vertical="center" shrinkToFit="1"/>
    </xf>
    <xf numFmtId="0" fontId="13" fillId="5" borderId="10" xfId="0" applyFont="1" applyFill="1" applyBorder="1" applyAlignment="1">
      <alignment horizontal="center" vertical="center" shrinkToFit="1"/>
    </xf>
    <xf numFmtId="0" fontId="24" fillId="0" borderId="38" xfId="2" applyFont="1" applyBorder="1"/>
    <xf numFmtId="0" fontId="24" fillId="0" borderId="39" xfId="2" applyFont="1" applyBorder="1"/>
    <xf numFmtId="0" fontId="24" fillId="0" borderId="40" xfId="2" applyFont="1" applyBorder="1"/>
    <xf numFmtId="0" fontId="24" fillId="0" borderId="41" xfId="2" applyFont="1" applyBorder="1"/>
    <xf numFmtId="0" fontId="24" fillId="0" borderId="0" xfId="2" applyFont="1"/>
    <xf numFmtId="0" fontId="24" fillId="0" borderId="42" xfId="2" applyFont="1" applyBorder="1"/>
    <xf numFmtId="0" fontId="16" fillId="0" borderId="0" xfId="2" quotePrefix="1" applyFont="1"/>
    <xf numFmtId="0" fontId="23" fillId="4" borderId="0" xfId="2" applyFont="1" applyFill="1" applyAlignment="1">
      <alignment horizontal="center" vertical="center" shrinkToFit="1"/>
    </xf>
    <xf numFmtId="0" fontId="8" fillId="0" borderId="0" xfId="4">
      <alignment vertical="center"/>
    </xf>
    <xf numFmtId="0" fontId="11" fillId="0" borderId="10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9" fillId="0" borderId="58" xfId="0" applyFont="1" applyBorder="1">
      <alignment vertical="center"/>
    </xf>
    <xf numFmtId="0" fontId="9" fillId="0" borderId="59" xfId="0" applyFont="1" applyBorder="1">
      <alignment vertical="center"/>
    </xf>
    <xf numFmtId="0" fontId="9" fillId="0" borderId="60" xfId="0" applyFont="1" applyBorder="1">
      <alignment vertical="center"/>
    </xf>
    <xf numFmtId="0" fontId="9" fillId="0" borderId="61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68" xfId="0" applyFont="1" applyBorder="1">
      <alignment vertical="center"/>
    </xf>
    <xf numFmtId="0" fontId="16" fillId="2" borderId="0" xfId="2" applyFont="1" applyFill="1" applyAlignment="1">
      <alignment horizontal="right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78" fontId="11" fillId="0" borderId="8" xfId="0" applyNumberFormat="1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shrinkToFit="1"/>
    </xf>
    <xf numFmtId="0" fontId="14" fillId="2" borderId="9" xfId="0" applyFont="1" applyFill="1" applyBorder="1" applyAlignment="1">
      <alignment horizontal="left" vertical="center" shrinkToFit="1"/>
    </xf>
    <xf numFmtId="0" fontId="14" fillId="2" borderId="13" xfId="0" applyFont="1" applyFill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177" fontId="12" fillId="0" borderId="8" xfId="0" applyNumberFormat="1" applyFont="1" applyBorder="1" applyAlignment="1">
      <alignment horizontal="center" vertical="center" shrinkToFit="1"/>
    </xf>
    <xf numFmtId="177" fontId="12" fillId="0" borderId="10" xfId="0" applyNumberFormat="1" applyFont="1" applyBorder="1" applyAlignment="1">
      <alignment horizontal="center" vertical="center" shrinkToFit="1"/>
    </xf>
    <xf numFmtId="178" fontId="11" fillId="2" borderId="8" xfId="0" applyNumberFormat="1" applyFont="1" applyFill="1" applyBorder="1" applyAlignment="1">
      <alignment horizontal="center" vertical="center" shrinkToFit="1"/>
    </xf>
    <xf numFmtId="178" fontId="11" fillId="2" borderId="9" xfId="0" applyNumberFormat="1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56" fontId="11" fillId="0" borderId="5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3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shrinkToFit="1"/>
    </xf>
    <xf numFmtId="0" fontId="12" fillId="5" borderId="8" xfId="0" applyFont="1" applyFill="1" applyBorder="1" applyAlignment="1">
      <alignment horizontal="center" vertical="center" shrinkToFit="1"/>
    </xf>
    <xf numFmtId="0" fontId="12" fillId="5" borderId="9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6" fontId="12" fillId="5" borderId="8" xfId="0" applyNumberFormat="1" applyFont="1" applyFill="1" applyBorder="1" applyAlignment="1">
      <alignment horizontal="center" vertical="center" shrinkToFit="1"/>
    </xf>
    <xf numFmtId="176" fontId="12" fillId="5" borderId="9" xfId="0" applyNumberFormat="1" applyFont="1" applyFill="1" applyBorder="1" applyAlignment="1">
      <alignment horizontal="center" vertical="center" shrinkToFit="1"/>
    </xf>
    <xf numFmtId="176" fontId="12" fillId="5" borderId="10" xfId="0" applyNumberFormat="1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11" fillId="5" borderId="9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177" fontId="12" fillId="5" borderId="8" xfId="0" applyNumberFormat="1" applyFont="1" applyFill="1" applyBorder="1" applyAlignment="1">
      <alignment horizontal="center" vertical="center" shrinkToFit="1"/>
    </xf>
    <xf numFmtId="177" fontId="12" fillId="5" borderId="10" xfId="0" applyNumberFormat="1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left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6">
    <cellStyle name="ハイパーリンク" xfId="5" builtinId="8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3 2" xfId="4" xr:uid="{00000000-0005-0000-0000-000005000000}"/>
  </cellStyles>
  <dxfs count="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16</xdr:row>
      <xdr:rowOff>152400</xdr:rowOff>
    </xdr:from>
    <xdr:to>
      <xdr:col>50</xdr:col>
      <xdr:colOff>389909</xdr:colOff>
      <xdr:row>24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39E5A4C-88A9-B26B-F1AD-5536145F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3962400"/>
          <a:ext cx="14020185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53340</xdr:rowOff>
    </xdr:from>
    <xdr:to>
      <xdr:col>9</xdr:col>
      <xdr:colOff>138773</xdr:colOff>
      <xdr:row>53</xdr:row>
      <xdr:rowOff>100673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8740673-ADB7-D355-9FD2-F5A6DC76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653540"/>
          <a:ext cx="2333333" cy="2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5</xdr:row>
      <xdr:rowOff>66674</xdr:rowOff>
    </xdr:from>
    <xdr:to>
      <xdr:col>49</xdr:col>
      <xdr:colOff>31396</xdr:colOff>
      <xdr:row>9</xdr:row>
      <xdr:rowOff>190499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7CFFE64-09FE-2D96-66ED-2236F0AC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1257299"/>
          <a:ext cx="13194947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142875</xdr:colOff>
      <xdr:row>1</xdr:row>
      <xdr:rowOff>152400</xdr:rowOff>
    </xdr:from>
    <xdr:to>
      <xdr:col>35</xdr:col>
      <xdr:colOff>219075</xdr:colOff>
      <xdr:row>5</xdr:row>
      <xdr:rowOff>9525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422FF6E-C9C9-1FFC-9964-46497FA32FFD}"/>
            </a:ext>
          </a:extLst>
        </xdr:cNvPr>
        <xdr:cNvSpPr/>
      </xdr:nvSpPr>
      <xdr:spPr>
        <a:xfrm>
          <a:off x="7324725" y="390525"/>
          <a:ext cx="2562225" cy="809625"/>
        </a:xfrm>
        <a:prstGeom prst="wedgeRoundRectCallout">
          <a:avLst>
            <a:gd name="adj1" fmla="val -26037"/>
            <a:gd name="adj2" fmla="val 6955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略称は，タイマー表示やパンフレットに使うかもしれません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16</xdr:col>
      <xdr:colOff>76200</xdr:colOff>
      <xdr:row>13</xdr:row>
      <xdr:rowOff>228600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16108E42-7EBF-4F0F-945C-7E67346CD3D4}"/>
            </a:ext>
          </a:extLst>
        </xdr:cNvPr>
        <xdr:cNvSpPr/>
      </xdr:nvSpPr>
      <xdr:spPr>
        <a:xfrm>
          <a:off x="1933575" y="2381250"/>
          <a:ext cx="2562225" cy="942975"/>
        </a:xfrm>
        <a:prstGeom prst="wedgeRoundRectCallout">
          <a:avLst>
            <a:gd name="adj1" fmla="val -49829"/>
            <a:gd name="adj2" fmla="val -7397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代表者の 郵便番号と住所</a:t>
          </a:r>
          <a:endParaRPr kumimoji="1" lang="en-US" altLang="ja-JP" sz="1100"/>
        </a:p>
        <a:p>
          <a:pPr algn="l"/>
          <a:r>
            <a:rPr kumimoji="1" lang="ja-JP" altLang="en-US" sz="1100"/>
            <a:t>　電話番号は，携帯の電話番号を</a:t>
          </a:r>
          <a:endParaRPr kumimoji="1" lang="en-US" altLang="ja-JP" sz="1100"/>
        </a:p>
        <a:p>
          <a:pPr algn="l"/>
          <a:r>
            <a:rPr kumimoji="1" lang="ja-JP" altLang="en-US" sz="1100"/>
            <a:t>　お願いします</a:t>
          </a:r>
        </a:p>
      </xdr:txBody>
    </xdr:sp>
    <xdr:clientData/>
  </xdr:twoCellAnchor>
  <xdr:twoCellAnchor>
    <xdr:from>
      <xdr:col>40</xdr:col>
      <xdr:colOff>0</xdr:colOff>
      <xdr:row>10</xdr:row>
      <xdr:rowOff>0</xdr:rowOff>
    </xdr:from>
    <xdr:to>
      <xdr:col>49</xdr:col>
      <xdr:colOff>76200</xdr:colOff>
      <xdr:row>13</xdr:row>
      <xdr:rowOff>95250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4ADA3085-9DE3-4C71-90FE-CF19F7484202}"/>
            </a:ext>
          </a:extLst>
        </xdr:cNvPr>
        <xdr:cNvSpPr/>
      </xdr:nvSpPr>
      <xdr:spPr>
        <a:xfrm>
          <a:off x="11049000" y="2381250"/>
          <a:ext cx="2562225" cy="809625"/>
        </a:xfrm>
        <a:prstGeom prst="wedgeRoundRectCallout">
          <a:avLst>
            <a:gd name="adj1" fmla="val -15257"/>
            <a:gd name="adj2" fmla="val -12455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出場選手数を入力してください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名簿入力数が右に出ます</a:t>
          </a:r>
        </a:p>
      </xdr:txBody>
    </xdr:sp>
    <xdr:clientData/>
  </xdr:twoCellAnchor>
  <xdr:twoCellAnchor>
    <xdr:from>
      <xdr:col>8</xdr:col>
      <xdr:colOff>114300</xdr:colOff>
      <xdr:row>23</xdr:row>
      <xdr:rowOff>213360</xdr:rowOff>
    </xdr:from>
    <xdr:to>
      <xdr:col>17</xdr:col>
      <xdr:colOff>190500</xdr:colOff>
      <xdr:row>28</xdr:row>
      <xdr:rowOff>3810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95A26FBB-DF86-4F57-AF91-95741F58F403}"/>
            </a:ext>
          </a:extLst>
        </xdr:cNvPr>
        <xdr:cNvSpPr/>
      </xdr:nvSpPr>
      <xdr:spPr>
        <a:xfrm>
          <a:off x="2308860" y="5471160"/>
          <a:ext cx="2545080" cy="933450"/>
        </a:xfrm>
        <a:prstGeom prst="wedgeRoundRectCallout">
          <a:avLst>
            <a:gd name="adj1" fmla="val -4476"/>
            <a:gd name="adj2" fmla="val -10338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空白など入れずに入力してください</a:t>
          </a:r>
          <a:endParaRPr kumimoji="1" lang="en-US" altLang="ja-JP" sz="1100"/>
        </a:p>
        <a:p>
          <a:pPr algn="l"/>
          <a:r>
            <a:rPr kumimoji="1" lang="ja-JP" altLang="en-US" sz="1100"/>
            <a:t>長い名前の時は小さくなりますが気にしないでください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</xdr:colOff>
      <xdr:row>14</xdr:row>
      <xdr:rowOff>32386</xdr:rowOff>
    </xdr:from>
    <xdr:to>
      <xdr:col>35</xdr:col>
      <xdr:colOff>85725</xdr:colOff>
      <xdr:row>18</xdr:row>
      <xdr:rowOff>80010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422C0A1-C6AF-4507-BA94-DAB44042394E}"/>
            </a:ext>
          </a:extLst>
        </xdr:cNvPr>
        <xdr:cNvSpPr/>
      </xdr:nvSpPr>
      <xdr:spPr>
        <a:xfrm>
          <a:off x="7141845" y="3232786"/>
          <a:ext cx="2545080" cy="962024"/>
        </a:xfrm>
        <a:prstGeom prst="wedgeRoundRectCallout">
          <a:avLst>
            <a:gd name="adj1" fmla="val -24984"/>
            <a:gd name="adj2" fmla="val 7697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クリックすると右に▽が出ます</a:t>
          </a:r>
          <a:endParaRPr kumimoji="1" lang="en-US" altLang="ja-JP" sz="1100"/>
        </a:p>
        <a:p>
          <a:pPr algn="l"/>
          <a:r>
            <a:rPr kumimoji="1" lang="ja-JP" altLang="en-US" sz="1100"/>
            <a:t>それをクリックして，選択してください</a:t>
          </a:r>
        </a:p>
      </xdr:txBody>
    </xdr:sp>
    <xdr:clientData/>
  </xdr:twoCellAnchor>
  <xdr:twoCellAnchor editAs="oneCell">
    <xdr:from>
      <xdr:col>29</xdr:col>
      <xdr:colOff>53340</xdr:colOff>
      <xdr:row>23</xdr:row>
      <xdr:rowOff>68580</xdr:rowOff>
    </xdr:from>
    <xdr:to>
      <xdr:col>30</xdr:col>
      <xdr:colOff>112442</xdr:colOff>
      <xdr:row>24</xdr:row>
      <xdr:rowOff>192454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F84D4AC-B236-B7CD-F2CC-14190237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8620" y="5326380"/>
          <a:ext cx="333422" cy="352474"/>
        </a:xfrm>
        <a:prstGeom prst="rect">
          <a:avLst/>
        </a:prstGeom>
      </xdr:spPr>
    </xdr:pic>
    <xdr:clientData/>
  </xdr:twoCellAnchor>
  <xdr:twoCellAnchor editAs="oneCell">
    <xdr:from>
      <xdr:col>33</xdr:col>
      <xdr:colOff>91440</xdr:colOff>
      <xdr:row>23</xdr:row>
      <xdr:rowOff>76200</xdr:rowOff>
    </xdr:from>
    <xdr:to>
      <xdr:col>34</xdr:col>
      <xdr:colOff>150542</xdr:colOff>
      <xdr:row>24</xdr:row>
      <xdr:rowOff>200074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2A258AC-5C28-7B0F-F6AE-857E40DF8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00" y="5334000"/>
          <a:ext cx="333422" cy="352474"/>
        </a:xfrm>
        <a:prstGeom prst="rect">
          <a:avLst/>
        </a:prstGeom>
      </xdr:spPr>
    </xdr:pic>
    <xdr:clientData/>
  </xdr:twoCellAnchor>
  <xdr:twoCellAnchor>
    <xdr:from>
      <xdr:col>27</xdr:col>
      <xdr:colOff>99059</xdr:colOff>
      <xdr:row>25</xdr:row>
      <xdr:rowOff>64770</xdr:rowOff>
    </xdr:from>
    <xdr:to>
      <xdr:col>36</xdr:col>
      <xdr:colOff>173354</xdr:colOff>
      <xdr:row>27</xdr:row>
      <xdr:rowOff>129540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AAE0DD91-ACBB-4364-848D-2CEF6626E517}"/>
            </a:ext>
          </a:extLst>
        </xdr:cNvPr>
        <xdr:cNvSpPr/>
      </xdr:nvSpPr>
      <xdr:spPr>
        <a:xfrm>
          <a:off x="7505699" y="5779770"/>
          <a:ext cx="2543175" cy="521970"/>
        </a:xfrm>
        <a:prstGeom prst="wedgeRoundRectCallout">
          <a:avLst>
            <a:gd name="adj1" fmla="val 18164"/>
            <a:gd name="adj2" fmla="val -8794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121919</xdr:colOff>
      <xdr:row>25</xdr:row>
      <xdr:rowOff>80010</xdr:rowOff>
    </xdr:from>
    <xdr:to>
      <xdr:col>36</xdr:col>
      <xdr:colOff>196214</xdr:colOff>
      <xdr:row>27</xdr:row>
      <xdr:rowOff>156210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441CF434-F564-4F74-B868-C87DE1B2F4C1}"/>
            </a:ext>
          </a:extLst>
        </xdr:cNvPr>
        <xdr:cNvSpPr/>
      </xdr:nvSpPr>
      <xdr:spPr>
        <a:xfrm>
          <a:off x="7528559" y="5795010"/>
          <a:ext cx="2543175" cy="533400"/>
        </a:xfrm>
        <a:prstGeom prst="wedgeRoundRectCallout">
          <a:avLst>
            <a:gd name="adj1" fmla="val -26780"/>
            <a:gd name="adj2" fmla="val -79853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▽ をクリックして選んでください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249554</xdr:colOff>
      <xdr:row>49</xdr:row>
      <xdr:rowOff>95250</xdr:rowOff>
    </xdr:from>
    <xdr:to>
      <xdr:col>5</xdr:col>
      <xdr:colOff>552449</xdr:colOff>
      <xdr:row>53</xdr:row>
      <xdr:rowOff>123825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A0899DC-BA3E-FF2D-9A40-69DF3426B463}"/>
            </a:ext>
          </a:extLst>
        </xdr:cNvPr>
        <xdr:cNvSpPr/>
      </xdr:nvSpPr>
      <xdr:spPr>
        <a:xfrm>
          <a:off x="2916554" y="3276600"/>
          <a:ext cx="969645" cy="714375"/>
        </a:xfrm>
        <a:prstGeom prst="wedgeRoundRectCallout">
          <a:avLst>
            <a:gd name="adj1" fmla="val -147968"/>
            <a:gd name="adj2" fmla="val -61056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変更</a:t>
          </a:r>
          <a:endParaRPr kumimoji="1" lang="en-US" altLang="ja-JP" sz="1100"/>
        </a:p>
        <a:p>
          <a:pPr algn="l"/>
          <a:r>
            <a:rPr kumimoji="1" lang="en-US" altLang="ja-JP" sz="1100"/>
            <a:t>ES56</a:t>
          </a:r>
          <a:r>
            <a:rPr kumimoji="1" lang="ja-JP" altLang="en-US" sz="1100"/>
            <a:t>に</a:t>
          </a:r>
        </a:p>
      </xdr:txBody>
    </xdr:sp>
    <xdr:clientData/>
  </xdr:twoCellAnchor>
  <xdr:twoCellAnchor>
    <xdr:from>
      <xdr:col>4</xdr:col>
      <xdr:colOff>163830</xdr:colOff>
      <xdr:row>39</xdr:row>
      <xdr:rowOff>163830</xdr:rowOff>
    </xdr:from>
    <xdr:to>
      <xdr:col>5</xdr:col>
      <xdr:colOff>478155</xdr:colOff>
      <xdr:row>42</xdr:row>
      <xdr:rowOff>34290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97326C6-205F-408B-89BF-FA9B7F4F40DB}"/>
            </a:ext>
          </a:extLst>
        </xdr:cNvPr>
        <xdr:cNvSpPr/>
      </xdr:nvSpPr>
      <xdr:spPr>
        <a:xfrm>
          <a:off x="2830830" y="1554480"/>
          <a:ext cx="981075" cy="422910"/>
        </a:xfrm>
        <a:prstGeom prst="wedgeRoundRectCallout">
          <a:avLst>
            <a:gd name="adj1" fmla="val -80943"/>
            <a:gd name="adj2" fmla="val 12928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/>
            <a:t>変更</a:t>
          </a:r>
          <a:endParaRPr kumimoji="1" lang="en-US" altLang="ja-JP" sz="600"/>
        </a:p>
        <a:p>
          <a:pPr algn="l"/>
          <a:r>
            <a:rPr kumimoji="1" lang="ja-JP" altLang="en-US" sz="600"/>
            <a:t>小数第</a:t>
          </a:r>
          <a:r>
            <a:rPr kumimoji="1" lang="en-US" altLang="ja-JP" sz="600"/>
            <a:t>1</a:t>
          </a:r>
          <a:r>
            <a:rPr kumimoji="1" lang="ja-JP" altLang="en-US" sz="600"/>
            <a:t>位まで表示</a:t>
          </a:r>
        </a:p>
      </xdr:txBody>
    </xdr:sp>
    <xdr:clientData/>
  </xdr:twoCellAnchor>
  <xdr:twoCellAnchor editAs="oneCell">
    <xdr:from>
      <xdr:col>1</xdr:col>
      <xdr:colOff>38100</xdr:colOff>
      <xdr:row>4</xdr:row>
      <xdr:rowOff>121920</xdr:rowOff>
    </xdr:from>
    <xdr:to>
      <xdr:col>9</xdr:col>
      <xdr:colOff>288072</xdr:colOff>
      <xdr:row>12</xdr:row>
      <xdr:rowOff>160019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EEC38E-00DD-F98A-9553-DF56AD47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" y="792480"/>
          <a:ext cx="5553492" cy="13792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874773\Documents\29&#65434;&#65405;&#65432;&#65437;&#65400;&#65438;\H30&#20840;&#22269;&#32207;&#20307;(&#65405;&#65402;&#65393;&#65404;&#65392;&#65412;)\&#20491;&#20154;&#23550;&#25239;&#25126;\30&#20840;&#22269;&#32207;&#20307;(&#65405;&#65402;&#65393;&#65404;&#65392;&#65412;)&#26087;&#65408;&#65394;&#65420;&#65439;&#29256;\&#23398;&#26657;&#23550;&#25239;&#25126;\&#21508;&#26657;&#65397;&#65392;&#65408;&#65438;&#6539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7\19&#26032;&#20154;&#25126;\&#65298;&#65296;&#65296;&#65303;&#22269;&#20307;&#20104;&#36984;&#32068;&#12415;&#21512;&#12431;&#12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3_&#20534;&#27005;&#37096;\013.&#12392;&#12397;&#12420;&#12414;_&#20534;&#27005;&#37096;\03.&#12524;&#12473;&#12522;&#12531;&#12464;&#37096;\03.&#20840;&#22269;\08.&#65394;&#65437;&#65408;&#65392;&#65418;&#65394;\2018%20&#19977;&#37325;\&#23398;&#26657;&#23550;&#25239;&#25126;(&#32080;&#26524;&#20837;&#21147;&#28168;)\&#65313;-00_&#24179;&#25104;30&#24180;&#24230;&#23398;&#26657;&#23550;&#25239;&#25126;_&#65405;&#65402;&#65393;&#65404;&#65392;&#65412;_&#25918;&#36865;&#21407;&#31295;_&#65420;&#65439;&#65435;&#65412;&#65402;&#65433;&#65404;&#65392;&#6541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ｵｰﾀﾞｰ表"/>
      <sheetName val="対戦一覧表（試合結果表）"/>
      <sheetName val="名簿（学校対抗）"/>
      <sheetName val="リスト学校対抗"/>
    </sheetNames>
    <sheetDataSet>
      <sheetData sheetId="0"/>
      <sheetData sheetId="1"/>
      <sheetData sheetId="2"/>
      <sheetData sheetId="3">
        <row r="1">
          <cell r="A1" t="str">
            <v xml:space="preserve">1-1 </v>
          </cell>
          <cell r="B1" t="str">
            <v>第1マット</v>
          </cell>
          <cell r="C1" t="str">
            <v>1回戦</v>
          </cell>
        </row>
        <row r="2">
          <cell r="A2" t="str">
            <v>1-2</v>
          </cell>
          <cell r="B2" t="str">
            <v>第2マット</v>
          </cell>
          <cell r="C2" t="str">
            <v>2回戦</v>
          </cell>
        </row>
        <row r="3">
          <cell r="A3" t="str">
            <v>1-3</v>
          </cell>
          <cell r="B3" t="str">
            <v>第3マット</v>
          </cell>
          <cell r="C3" t="str">
            <v>3回戦</v>
          </cell>
        </row>
        <row r="4">
          <cell r="A4" t="str">
            <v>1-4</v>
          </cell>
          <cell r="B4" t="str">
            <v>第4マット</v>
          </cell>
          <cell r="C4" t="str">
            <v>準々決勝</v>
          </cell>
        </row>
        <row r="5">
          <cell r="A5" t="str">
            <v>1-5</v>
          </cell>
          <cell r="C5" t="str">
            <v>準決勝</v>
          </cell>
        </row>
        <row r="6">
          <cell r="A6" t="str">
            <v>1-6</v>
          </cell>
          <cell r="C6" t="str">
            <v>決勝</v>
          </cell>
        </row>
        <row r="7">
          <cell r="A7" t="str">
            <v>1-7</v>
          </cell>
        </row>
        <row r="8">
          <cell r="A8" t="str">
            <v>1-8</v>
          </cell>
        </row>
        <row r="9">
          <cell r="A9" t="str">
            <v>1-9</v>
          </cell>
        </row>
        <row r="10">
          <cell r="A10" t="str">
            <v>1-10</v>
          </cell>
        </row>
        <row r="11">
          <cell r="A11" t="str">
            <v>1-11</v>
          </cell>
        </row>
        <row r="12">
          <cell r="A12" t="str">
            <v>1-12</v>
          </cell>
        </row>
        <row r="13">
          <cell r="A13" t="str">
            <v>1-13</v>
          </cell>
        </row>
        <row r="14">
          <cell r="A14" t="str">
            <v>2-1</v>
          </cell>
        </row>
        <row r="15">
          <cell r="A15" t="str">
            <v>2-2</v>
          </cell>
        </row>
        <row r="16">
          <cell r="A16" t="str">
            <v>2-3</v>
          </cell>
        </row>
        <row r="17">
          <cell r="A17" t="str">
            <v>2-4</v>
          </cell>
        </row>
        <row r="18">
          <cell r="A18" t="str">
            <v>2-5</v>
          </cell>
        </row>
        <row r="19">
          <cell r="A19" t="str">
            <v>2-6</v>
          </cell>
        </row>
        <row r="20">
          <cell r="A20" t="str">
            <v>2-7</v>
          </cell>
        </row>
        <row r="21">
          <cell r="A21" t="str">
            <v>2-8</v>
          </cell>
        </row>
        <row r="22">
          <cell r="A22" t="str">
            <v>2-9</v>
          </cell>
        </row>
        <row r="23">
          <cell r="A23" t="str">
            <v>2-10</v>
          </cell>
        </row>
        <row r="24">
          <cell r="A24" t="str">
            <v>2-11</v>
          </cell>
        </row>
        <row r="25">
          <cell r="A25" t="str">
            <v>2-12</v>
          </cell>
        </row>
        <row r="26">
          <cell r="A26" t="str">
            <v>3-1</v>
          </cell>
        </row>
        <row r="27">
          <cell r="A27" t="str">
            <v>3-2</v>
          </cell>
        </row>
        <row r="28">
          <cell r="A28" t="str">
            <v>3-3</v>
          </cell>
        </row>
        <row r="29">
          <cell r="A29" t="str">
            <v>3-4</v>
          </cell>
        </row>
        <row r="30">
          <cell r="A30" t="str">
            <v>3-5</v>
          </cell>
        </row>
        <row r="31">
          <cell r="A31" t="str">
            <v>3-6</v>
          </cell>
        </row>
        <row r="32">
          <cell r="A32" t="str">
            <v>3-7</v>
          </cell>
        </row>
        <row r="33">
          <cell r="A33" t="str">
            <v>3-8</v>
          </cell>
        </row>
        <row r="34">
          <cell r="A34" t="str">
            <v>3-9</v>
          </cell>
        </row>
        <row r="35">
          <cell r="A35" t="str">
            <v>3-10</v>
          </cell>
        </row>
        <row r="36">
          <cell r="A36" t="str">
            <v>3-11</v>
          </cell>
        </row>
        <row r="37">
          <cell r="A37" t="str">
            <v>4-1</v>
          </cell>
        </row>
        <row r="38">
          <cell r="A38" t="str">
            <v>4-2</v>
          </cell>
        </row>
        <row r="39">
          <cell r="A39" t="str">
            <v>4-3</v>
          </cell>
        </row>
        <row r="40">
          <cell r="A40" t="str">
            <v>4-4</v>
          </cell>
        </row>
        <row r="41">
          <cell r="A41" t="str">
            <v>4-5</v>
          </cell>
        </row>
        <row r="42">
          <cell r="A42" t="str">
            <v>4-6</v>
          </cell>
        </row>
        <row r="43">
          <cell r="A43" t="str">
            <v>4-7</v>
          </cell>
        </row>
        <row r="44">
          <cell r="A44" t="str">
            <v>4-8</v>
          </cell>
        </row>
        <row r="45">
          <cell r="A45" t="str">
            <v>4-9</v>
          </cell>
        </row>
        <row r="46">
          <cell r="A46" t="str">
            <v>4-10</v>
          </cell>
        </row>
        <row r="47">
          <cell r="A47" t="str">
            <v>4-11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"/>
      <sheetName val="表紙"/>
      <sheetName val="成F７４"/>
      <sheetName val="成F６６"/>
      <sheetName val="一覧表"/>
      <sheetName val="G５０KG"/>
      <sheetName val="G５５KG"/>
      <sheetName val="F６０ｋｇ"/>
      <sheetName val="G６６KG"/>
      <sheetName val="F７４KG"/>
      <sheetName val="F８４KG"/>
      <sheetName val="G９６KG"/>
      <sheetName val="G１２０KG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試合"/>
      <sheetName val="30ｽｺｱｼｰﾄ(学校対抗)c-1-51"/>
      <sheetName val="放送用原稿 (学校対抗)c-1-51"/>
      <sheetName val="30ｽｺｱｼｰﾄ（学校対抗)c-1-55 "/>
      <sheetName val="放送用原稿 (学校対抗)c-1-55"/>
      <sheetName val="30ｽｺｱｼｰﾄ(学校対抗)c-1-60"/>
      <sheetName val="放送用原稿 (学校対抗)c-1-60"/>
      <sheetName val="30ｽｺｱｼｰﾄ(学校対抗)c-1-65"/>
      <sheetName val="放送用原稿 (学校対抗)c-1-65"/>
      <sheetName val="30ｽｺｱｼｰﾄ(学校対抗)c-1-71"/>
      <sheetName val="放送用原稿 (学校対抗)c-1-71"/>
      <sheetName val="30ｽｺｱｼｰﾄ(学校対抗)c-1-80"/>
      <sheetName val="放送用原稿 (学校対抗)c-1-80"/>
      <sheetName val="30ｽｺｱｼｰﾄ(学校対抗)cｰ1ｰ125"/>
      <sheetName val="放送用原稿(学校対抗)c-1ｰ125"/>
      <sheetName val="リスト(階級ほか) "/>
      <sheetName val="名簿（学校対抗）"/>
      <sheetName val="放送用原稿 (学校対抗)決勝⑦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D1">
            <v>43316</v>
          </cell>
        </row>
        <row r="2">
          <cell r="D2">
            <v>43317</v>
          </cell>
        </row>
        <row r="3">
          <cell r="D3">
            <v>43318</v>
          </cell>
        </row>
        <row r="4">
          <cell r="D4">
            <v>43319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kinki.jr.Wrestling@gmail.com" TargetMode="External"/><Relationship Id="rId1" Type="http://schemas.openxmlformats.org/officeDocument/2006/relationships/hyperlink" Target="https://bccweb.bai.ne.jp/~azgc4401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inki.jr.Wrestling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1335-BDCA-4741-8D7E-8560E7B37965}">
  <dimension ref="B2:D57"/>
  <sheetViews>
    <sheetView tabSelected="1" workbookViewId="0"/>
  </sheetViews>
  <sheetFormatPr defaultRowHeight="18.75"/>
  <cols>
    <col min="1" max="50" width="3.625" customWidth="1"/>
  </cols>
  <sheetData>
    <row r="2" spans="2:2">
      <c r="B2" t="s">
        <v>274</v>
      </c>
    </row>
    <row r="4" spans="2:2">
      <c r="B4" t="s">
        <v>324</v>
      </c>
    </row>
    <row r="5" spans="2:2">
      <c r="B5" t="s">
        <v>325</v>
      </c>
    </row>
    <row r="30" spans="2:2">
      <c r="B30" t="s">
        <v>326</v>
      </c>
    </row>
    <row r="31" spans="2:2">
      <c r="B31" t="s">
        <v>327</v>
      </c>
    </row>
    <row r="32" spans="2:2">
      <c r="B32" t="s">
        <v>328</v>
      </c>
    </row>
    <row r="33" spans="2:4">
      <c r="B33" t="s">
        <v>337</v>
      </c>
    </row>
    <row r="34" spans="2:4">
      <c r="B34" t="s">
        <v>320</v>
      </c>
    </row>
    <row r="35" spans="2:4">
      <c r="B35" s="49" t="s">
        <v>321</v>
      </c>
    </row>
    <row r="36" spans="2:4">
      <c r="B36" s="112"/>
      <c r="C36" s="112"/>
      <c r="D36" s="112"/>
    </row>
    <row r="37" spans="2:4">
      <c r="B37" s="112" t="s">
        <v>329</v>
      </c>
      <c r="C37" s="112"/>
      <c r="D37" s="112"/>
    </row>
    <row r="38" spans="2:4">
      <c r="B38" s="112" t="s">
        <v>330</v>
      </c>
      <c r="C38" s="112"/>
      <c r="D38" s="112"/>
    </row>
    <row r="39" spans="2:4">
      <c r="B39" s="112" t="s">
        <v>331</v>
      </c>
      <c r="C39" s="112"/>
      <c r="D39" s="112"/>
    </row>
    <row r="40" spans="2:4">
      <c r="B40" s="112"/>
      <c r="C40" s="112"/>
      <c r="D40" s="112"/>
    </row>
    <row r="41" spans="2:4">
      <c r="B41" s="112" t="s">
        <v>332</v>
      </c>
      <c r="C41" s="112"/>
      <c r="D41" s="112"/>
    </row>
    <row r="42" spans="2:4">
      <c r="B42" s="112" t="s">
        <v>335</v>
      </c>
      <c r="C42" s="112"/>
      <c r="D42" s="112"/>
    </row>
    <row r="43" spans="2:4">
      <c r="B43" s="49" t="s">
        <v>308</v>
      </c>
    </row>
    <row r="56" spans="2:2">
      <c r="B56" t="s">
        <v>333</v>
      </c>
    </row>
    <row r="57" spans="2:2">
      <c r="B57" t="s">
        <v>334</v>
      </c>
    </row>
  </sheetData>
  <phoneticPr fontId="1"/>
  <hyperlinks>
    <hyperlink ref="B43" r:id="rId1" xr:uid="{C9B8F659-DB38-43E7-B77C-118D0DA58A73}"/>
    <hyperlink ref="B35" r:id="rId2" xr:uid="{9AEEFD9B-30B5-485D-86C9-A9C66CD304D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T248"/>
  <sheetViews>
    <sheetView zoomScale="160" zoomScaleNormal="160" zoomScaleSheetLayoutView="115" workbookViewId="0"/>
  </sheetViews>
  <sheetFormatPr defaultColWidth="8.75" defaultRowHeight="13.5"/>
  <cols>
    <col min="1" max="1" width="6" style="1" customWidth="1"/>
    <col min="2" max="2" width="2.5" style="1" customWidth="1"/>
    <col min="3" max="3" width="4" style="1" customWidth="1"/>
    <col min="4" max="4" width="3.5" style="1" customWidth="1"/>
    <col min="5" max="5" width="2.5" style="1" customWidth="1"/>
    <col min="6" max="6" width="10" style="1" customWidth="1"/>
    <col min="7" max="7" width="11.125" style="1" customWidth="1"/>
    <col min="8" max="8" width="2.5" style="1" customWidth="1"/>
    <col min="9" max="9" width="7.5" style="1" customWidth="1"/>
    <col min="10" max="10" width="2.5" style="1" customWidth="1"/>
    <col min="11" max="12" width="5" style="1" customWidth="1"/>
    <col min="13" max="13" width="2.5" style="1" customWidth="1"/>
    <col min="14" max="14" width="6" style="1" hidden="1" customWidth="1"/>
    <col min="15" max="18" width="5" style="1" hidden="1" customWidth="1"/>
    <col min="19" max="19" width="5" style="1" customWidth="1"/>
    <col min="20" max="20" width="3" style="1" customWidth="1"/>
    <col min="21" max="22" width="2" style="1" customWidth="1"/>
    <col min="23" max="23" width="3" style="1" customWidth="1"/>
    <col min="24" max="24" width="8" style="1" customWidth="1"/>
    <col min="25" max="25" width="2" style="1" customWidth="1"/>
    <col min="26" max="26" width="4" style="1" customWidth="1"/>
    <col min="27" max="27" width="1.5" style="1" customWidth="1"/>
    <col min="28" max="29" width="4" style="1" customWidth="1"/>
    <col min="30" max="30" width="13" style="1" customWidth="1"/>
    <col min="31" max="31" width="17.875" style="1" bestFit="1" customWidth="1"/>
    <col min="32" max="32" width="21.625" style="1" bestFit="1" customWidth="1"/>
    <col min="33" max="33" width="4.5" style="1" bestFit="1" customWidth="1"/>
    <col min="34" max="35" width="2.5" style="1" bestFit="1" customWidth="1"/>
    <col min="36" max="36" width="4.5" style="1" bestFit="1" customWidth="1"/>
    <col min="37" max="37" width="8.5" style="1" bestFit="1" customWidth="1"/>
    <col min="38" max="38" width="3.75" style="1" customWidth="1"/>
    <col min="39" max="39" width="3.5" style="1" bestFit="1" customWidth="1"/>
    <col min="40" max="16384" width="8.75" style="1"/>
  </cols>
  <sheetData>
    <row r="1" spans="2:43" ht="14.25" thickBot="1">
      <c r="X1" s="2"/>
      <c r="Y1" s="2"/>
      <c r="Z1" s="2"/>
      <c r="AA1" s="2"/>
      <c r="AD1" s="3">
        <v>0</v>
      </c>
      <c r="AE1" s="1" t="str">
        <f>VLOOKUP(AD1,$AM$2:$AN$50,2,)</f>
        <v>(選択)</v>
      </c>
    </row>
    <row r="2" spans="2:43" ht="24.75" customHeight="1">
      <c r="B2" s="152" t="s">
        <v>336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4"/>
      <c r="Z2" s="4" t="s">
        <v>275</v>
      </c>
      <c r="AA2" s="4"/>
      <c r="AE2" s="1" t="s">
        <v>23</v>
      </c>
      <c r="AM2" s="5">
        <v>0</v>
      </c>
      <c r="AN2" s="1" t="s">
        <v>80</v>
      </c>
      <c r="AO2" s="1" t="s">
        <v>80</v>
      </c>
    </row>
    <row r="3" spans="2:43" ht="10.15" customHeight="1">
      <c r="B3" s="148" t="s">
        <v>253</v>
      </c>
      <c r="C3" s="148"/>
      <c r="D3" s="149"/>
      <c r="E3" s="149"/>
      <c r="F3" s="149"/>
      <c r="G3" s="149"/>
      <c r="H3" s="149"/>
      <c r="I3" s="6" t="s">
        <v>273</v>
      </c>
      <c r="J3" s="156"/>
      <c r="K3" s="157"/>
      <c r="L3" s="157"/>
      <c r="M3" s="157"/>
      <c r="N3" s="157"/>
      <c r="O3" s="157"/>
      <c r="P3" s="157"/>
      <c r="Q3" s="157"/>
      <c r="R3" s="157"/>
      <c r="S3" s="157"/>
      <c r="T3" s="158"/>
      <c r="U3" s="161" t="s">
        <v>254</v>
      </c>
      <c r="V3" s="162"/>
      <c r="W3" s="163"/>
      <c r="X3" s="135" t="s">
        <v>80</v>
      </c>
      <c r="Y3" s="135"/>
      <c r="Z3" s="135"/>
      <c r="AA3" s="4"/>
      <c r="AE3" s="1">
        <v>3000</v>
      </c>
      <c r="AM3" s="95">
        <v>25</v>
      </c>
      <c r="AN3" s="96" t="s">
        <v>104</v>
      </c>
      <c r="AO3" s="1" t="s">
        <v>104</v>
      </c>
      <c r="AP3" s="5">
        <v>1</v>
      </c>
      <c r="AQ3" s="1" t="s">
        <v>81</v>
      </c>
    </row>
    <row r="4" spans="2:43" ht="15" customHeight="1">
      <c r="B4" s="167" t="s">
        <v>16</v>
      </c>
      <c r="C4" s="167"/>
      <c r="D4" s="156"/>
      <c r="E4" s="157"/>
      <c r="F4" s="157"/>
      <c r="G4" s="157"/>
      <c r="H4" s="158"/>
      <c r="I4" s="6" t="s">
        <v>18</v>
      </c>
      <c r="J4" s="156"/>
      <c r="K4" s="157"/>
      <c r="L4" s="157"/>
      <c r="M4" s="157"/>
      <c r="N4" s="157"/>
      <c r="O4" s="157"/>
      <c r="P4" s="157"/>
      <c r="Q4" s="157"/>
      <c r="R4" s="157"/>
      <c r="S4" s="157"/>
      <c r="T4" s="158"/>
      <c r="U4" s="147" t="s">
        <v>50</v>
      </c>
      <c r="V4" s="128"/>
      <c r="W4" s="129"/>
      <c r="X4" s="7"/>
      <c r="Y4" s="9" t="s">
        <v>52</v>
      </c>
      <c r="Z4" s="10">
        <f>COUNTA(C9:E28)</f>
        <v>0</v>
      </c>
      <c r="AA4" s="11"/>
      <c r="AM4" s="95">
        <v>26</v>
      </c>
      <c r="AN4" s="96" t="s">
        <v>125</v>
      </c>
      <c r="AO4" s="1" t="s">
        <v>125</v>
      </c>
      <c r="AP4" s="5">
        <v>2</v>
      </c>
      <c r="AQ4" s="1" t="s">
        <v>82</v>
      </c>
    </row>
    <row r="5" spans="2:43" ht="15" customHeight="1">
      <c r="B5" s="167" t="s">
        <v>17</v>
      </c>
      <c r="C5" s="167"/>
      <c r="D5" s="172"/>
      <c r="E5" s="173"/>
      <c r="F5" s="168"/>
      <c r="G5" s="168"/>
      <c r="H5" s="168"/>
      <c r="I5" s="168"/>
      <c r="J5" s="147" t="s">
        <v>49</v>
      </c>
      <c r="K5" s="129"/>
      <c r="L5" s="156"/>
      <c r="M5" s="157"/>
      <c r="N5" s="157"/>
      <c r="O5" s="157"/>
      <c r="P5" s="157"/>
      <c r="Q5" s="157"/>
      <c r="R5" s="157"/>
      <c r="S5" s="157"/>
      <c r="T5" s="158"/>
      <c r="U5" s="147" t="s">
        <v>51</v>
      </c>
      <c r="V5" s="128"/>
      <c r="W5" s="128"/>
      <c r="X5" s="179">
        <f>AE3*X4</f>
        <v>0</v>
      </c>
      <c r="Y5" s="180"/>
      <c r="Z5" s="181"/>
      <c r="AA5" s="11"/>
      <c r="AM5" s="95">
        <v>27</v>
      </c>
      <c r="AN5" s="96" t="s">
        <v>126</v>
      </c>
      <c r="AO5" s="1" t="s">
        <v>126</v>
      </c>
      <c r="AP5" s="5">
        <v>3</v>
      </c>
      <c r="AQ5" s="1" t="s">
        <v>83</v>
      </c>
    </row>
    <row r="6" spans="2:43" ht="13.5" customHeight="1">
      <c r="B6" s="12"/>
      <c r="C6" s="12"/>
      <c r="D6" s="11"/>
      <c r="E6" s="13"/>
      <c r="F6" s="12"/>
      <c r="G6" s="12"/>
      <c r="H6" s="12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4"/>
      <c r="Y6" s="11"/>
      <c r="Z6" s="11"/>
      <c r="AA6" s="11"/>
      <c r="AM6" s="95">
        <v>28</v>
      </c>
      <c r="AN6" s="96" t="s">
        <v>105</v>
      </c>
      <c r="AO6" s="1" t="s">
        <v>105</v>
      </c>
      <c r="AP6" s="5">
        <v>4</v>
      </c>
      <c r="AQ6" s="1" t="s">
        <v>84</v>
      </c>
    </row>
    <row r="7" spans="2:43" ht="21" customHeight="1">
      <c r="B7" s="15"/>
      <c r="C7" s="161" t="s">
        <v>2</v>
      </c>
      <c r="D7" s="162"/>
      <c r="E7" s="162"/>
      <c r="F7" s="162"/>
      <c r="G7" s="161" t="s">
        <v>3</v>
      </c>
      <c r="H7" s="162"/>
      <c r="I7" s="163"/>
      <c r="J7" s="161"/>
      <c r="K7" s="162"/>
      <c r="L7" s="162"/>
      <c r="M7" s="163"/>
      <c r="N7" s="113"/>
      <c r="O7" s="6">
        <v>3</v>
      </c>
      <c r="P7" s="6">
        <v>4</v>
      </c>
      <c r="Q7" s="6">
        <v>6</v>
      </c>
      <c r="R7" s="16">
        <v>7</v>
      </c>
      <c r="S7" s="16" t="s">
        <v>56</v>
      </c>
      <c r="T7" s="161" t="s">
        <v>0</v>
      </c>
      <c r="U7" s="162"/>
      <c r="V7" s="163"/>
      <c r="W7" s="182"/>
      <c r="X7" s="182"/>
      <c r="Y7" s="182"/>
      <c r="Z7" s="182"/>
      <c r="AA7" s="17"/>
      <c r="AM7" s="95">
        <v>29</v>
      </c>
      <c r="AN7" s="96" t="s">
        <v>106</v>
      </c>
      <c r="AO7" s="1" t="s">
        <v>106</v>
      </c>
      <c r="AP7" s="5">
        <v>5</v>
      </c>
      <c r="AQ7" s="1" t="s">
        <v>85</v>
      </c>
    </row>
    <row r="8" spans="2:43" ht="24.6" customHeight="1">
      <c r="B8" s="18" t="s">
        <v>4</v>
      </c>
      <c r="C8" s="164" t="s">
        <v>238</v>
      </c>
      <c r="D8" s="165"/>
      <c r="E8" s="166"/>
      <c r="F8" s="19" t="s">
        <v>239</v>
      </c>
      <c r="G8" s="20" t="s">
        <v>240</v>
      </c>
      <c r="H8" s="154" t="s">
        <v>241</v>
      </c>
      <c r="I8" s="155"/>
      <c r="J8" s="176" t="s">
        <v>7</v>
      </c>
      <c r="K8" s="177"/>
      <c r="L8" s="177" t="s">
        <v>344</v>
      </c>
      <c r="M8" s="178"/>
      <c r="N8" s="114" t="str">
        <f>J8&amp;L8</f>
        <v>【小４男子】26kg級</v>
      </c>
      <c r="O8" s="21" t="str">
        <f t="shared" ref="O8:O28" si="0">IFERROR(VLOOKUP(N8,$AE$119:$AM$247,$O$7,FALSE),"")</f>
        <v>ES4</v>
      </c>
      <c r="P8" s="21" t="str">
        <f t="shared" ref="P8:P28" si="1">IFERROR(VLOOKUP(N8,$AE$119:$AM$247,$P$7,FALSE),"")</f>
        <v>M</v>
      </c>
      <c r="Q8" s="21">
        <f t="shared" ref="Q8:Q28" si="2">IFERROR(VLOOKUP(N8,$AE$119:$AM$247,$Q$7,FALSE),"")</f>
        <v>26</v>
      </c>
      <c r="R8" s="21" t="str">
        <f t="shared" ref="R8:R28" si="3">IFERROR(VLOOKUP(N8,$AE$119:$AM$247,$R$7,FALSE),"")</f>
        <v>ES4M026</v>
      </c>
      <c r="S8" s="21">
        <f t="shared" ref="S8:S28" si="4">IFERROR(VLOOKUP(N8,$AE$119:$AM$247,$P$7+4,FALSE),"")</f>
        <v>4</v>
      </c>
      <c r="T8" s="174">
        <v>25.9</v>
      </c>
      <c r="U8" s="175"/>
      <c r="V8" s="22" t="s">
        <v>1</v>
      </c>
      <c r="W8" s="183"/>
      <c r="X8" s="183"/>
      <c r="Y8" s="183"/>
      <c r="Z8" s="183"/>
      <c r="AA8" s="23"/>
      <c r="AM8" s="95">
        <v>30</v>
      </c>
      <c r="AN8" s="96" t="s">
        <v>107</v>
      </c>
      <c r="AO8" s="1" t="s">
        <v>107</v>
      </c>
      <c r="AP8" s="5">
        <v>6</v>
      </c>
      <c r="AQ8" s="1" t="s">
        <v>86</v>
      </c>
    </row>
    <row r="9" spans="2:43" ht="24.6" customHeight="1">
      <c r="B9" s="24">
        <v>1</v>
      </c>
      <c r="C9" s="169"/>
      <c r="D9" s="170"/>
      <c r="E9" s="171"/>
      <c r="F9" s="25"/>
      <c r="G9" s="26"/>
      <c r="H9" s="150"/>
      <c r="I9" s="151"/>
      <c r="J9" s="147" t="s">
        <v>5</v>
      </c>
      <c r="K9" s="128"/>
      <c r="L9" s="128"/>
      <c r="M9" s="129"/>
      <c r="N9" s="115" t="str">
        <f t="shared" ref="N9:N28" si="5">J9&amp;L9</f>
        <v>選んでください</v>
      </c>
      <c r="O9" s="8" t="str">
        <f t="shared" si="0"/>
        <v/>
      </c>
      <c r="P9" s="8" t="str">
        <f t="shared" si="1"/>
        <v/>
      </c>
      <c r="Q9" s="8" t="str">
        <f t="shared" si="2"/>
        <v/>
      </c>
      <c r="R9" s="8" t="str">
        <f t="shared" si="3"/>
        <v/>
      </c>
      <c r="S9" s="8" t="str">
        <f t="shared" si="4"/>
        <v/>
      </c>
      <c r="T9" s="159"/>
      <c r="U9" s="160"/>
      <c r="V9" s="27" t="s">
        <v>1</v>
      </c>
      <c r="W9" s="167"/>
      <c r="X9" s="167"/>
      <c r="Y9" s="167"/>
      <c r="Z9" s="167"/>
      <c r="AA9" s="23"/>
      <c r="AM9" s="5">
        <v>1</v>
      </c>
      <c r="AN9" s="1" t="s">
        <v>81</v>
      </c>
      <c r="AP9" s="5">
        <v>7</v>
      </c>
      <c r="AQ9" s="1" t="s">
        <v>87</v>
      </c>
    </row>
    <row r="10" spans="2:43" ht="24.6" customHeight="1">
      <c r="B10" s="24">
        <v>2</v>
      </c>
      <c r="C10" s="169"/>
      <c r="D10" s="170"/>
      <c r="E10" s="171"/>
      <c r="F10" s="25"/>
      <c r="G10" s="26"/>
      <c r="H10" s="150"/>
      <c r="I10" s="151"/>
      <c r="J10" s="147" t="s">
        <v>5</v>
      </c>
      <c r="K10" s="128"/>
      <c r="L10" s="128"/>
      <c r="M10" s="129"/>
      <c r="N10" s="115" t="str">
        <f t="shared" si="5"/>
        <v>選んでください</v>
      </c>
      <c r="O10" s="8" t="str">
        <f t="shared" si="0"/>
        <v/>
      </c>
      <c r="P10" s="8" t="str">
        <f t="shared" si="1"/>
        <v/>
      </c>
      <c r="Q10" s="8" t="str">
        <f t="shared" si="2"/>
        <v/>
      </c>
      <c r="R10" s="8" t="str">
        <f t="shared" si="3"/>
        <v/>
      </c>
      <c r="S10" s="8" t="str">
        <f t="shared" si="4"/>
        <v/>
      </c>
      <c r="T10" s="159"/>
      <c r="U10" s="160"/>
      <c r="V10" s="27" t="s">
        <v>1</v>
      </c>
      <c r="W10" s="167"/>
      <c r="X10" s="167"/>
      <c r="Y10" s="167"/>
      <c r="Z10" s="167"/>
      <c r="AA10" s="23"/>
      <c r="AM10" s="5">
        <v>2</v>
      </c>
      <c r="AN10" s="1" t="s">
        <v>82</v>
      </c>
      <c r="AP10" s="5">
        <v>8</v>
      </c>
      <c r="AQ10" s="1" t="s">
        <v>88</v>
      </c>
    </row>
    <row r="11" spans="2:43" ht="24.6" customHeight="1">
      <c r="B11" s="24">
        <v>3</v>
      </c>
      <c r="C11" s="169"/>
      <c r="D11" s="170"/>
      <c r="E11" s="171"/>
      <c r="F11" s="25"/>
      <c r="G11" s="26"/>
      <c r="H11" s="150"/>
      <c r="I11" s="151"/>
      <c r="J11" s="147" t="s">
        <v>5</v>
      </c>
      <c r="K11" s="128"/>
      <c r="L11" s="128"/>
      <c r="M11" s="129"/>
      <c r="N11" s="115" t="str">
        <f t="shared" si="5"/>
        <v>選んでください</v>
      </c>
      <c r="O11" s="8" t="str">
        <f t="shared" si="0"/>
        <v/>
      </c>
      <c r="P11" s="8" t="str">
        <f t="shared" si="1"/>
        <v/>
      </c>
      <c r="Q11" s="8" t="str">
        <f t="shared" si="2"/>
        <v/>
      </c>
      <c r="R11" s="8" t="str">
        <f t="shared" si="3"/>
        <v/>
      </c>
      <c r="S11" s="8" t="str">
        <f t="shared" si="4"/>
        <v/>
      </c>
      <c r="T11" s="159"/>
      <c r="U11" s="160"/>
      <c r="V11" s="27" t="s">
        <v>1</v>
      </c>
      <c r="W11" s="167"/>
      <c r="X11" s="167"/>
      <c r="Y11" s="167"/>
      <c r="Z11" s="167"/>
      <c r="AA11" s="23"/>
      <c r="AM11" s="5">
        <v>3</v>
      </c>
      <c r="AN11" s="1" t="s">
        <v>83</v>
      </c>
      <c r="AP11" s="5">
        <v>9</v>
      </c>
      <c r="AQ11" s="1" t="s">
        <v>89</v>
      </c>
    </row>
    <row r="12" spans="2:43" ht="24.6" customHeight="1">
      <c r="B12" s="24">
        <v>4</v>
      </c>
      <c r="C12" s="169"/>
      <c r="D12" s="170"/>
      <c r="E12" s="171"/>
      <c r="F12" s="25"/>
      <c r="G12" s="26"/>
      <c r="H12" s="150"/>
      <c r="I12" s="151"/>
      <c r="J12" s="147" t="s">
        <v>5</v>
      </c>
      <c r="K12" s="128"/>
      <c r="L12" s="128"/>
      <c r="M12" s="129"/>
      <c r="N12" s="115" t="str">
        <f t="shared" si="5"/>
        <v>選んでください</v>
      </c>
      <c r="O12" s="8" t="str">
        <f t="shared" si="0"/>
        <v/>
      </c>
      <c r="P12" s="8" t="str">
        <f t="shared" si="1"/>
        <v/>
      </c>
      <c r="Q12" s="8" t="str">
        <f t="shared" si="2"/>
        <v/>
      </c>
      <c r="R12" s="8" t="str">
        <f t="shared" si="3"/>
        <v/>
      </c>
      <c r="S12" s="8" t="str">
        <f t="shared" si="4"/>
        <v/>
      </c>
      <c r="T12" s="159"/>
      <c r="U12" s="160"/>
      <c r="V12" s="27" t="s">
        <v>1</v>
      </c>
      <c r="W12" s="167"/>
      <c r="X12" s="167"/>
      <c r="Y12" s="167"/>
      <c r="Z12" s="167"/>
      <c r="AA12" s="23"/>
      <c r="AM12" s="5">
        <v>4</v>
      </c>
      <c r="AN12" s="1" t="s">
        <v>84</v>
      </c>
      <c r="AP12" s="5">
        <v>10</v>
      </c>
      <c r="AQ12" s="1" t="s">
        <v>90</v>
      </c>
    </row>
    <row r="13" spans="2:43" ht="24.6" customHeight="1">
      <c r="B13" s="24">
        <v>5</v>
      </c>
      <c r="C13" s="169"/>
      <c r="D13" s="170"/>
      <c r="E13" s="171"/>
      <c r="F13" s="25"/>
      <c r="G13" s="26"/>
      <c r="H13" s="150"/>
      <c r="I13" s="151"/>
      <c r="J13" s="147" t="s">
        <v>5</v>
      </c>
      <c r="K13" s="128"/>
      <c r="L13" s="128"/>
      <c r="M13" s="129"/>
      <c r="N13" s="115" t="str">
        <f t="shared" si="5"/>
        <v>選んでください</v>
      </c>
      <c r="O13" s="8" t="str">
        <f t="shared" si="0"/>
        <v/>
      </c>
      <c r="P13" s="8" t="str">
        <f t="shared" si="1"/>
        <v/>
      </c>
      <c r="Q13" s="8" t="str">
        <f t="shared" si="2"/>
        <v/>
      </c>
      <c r="R13" s="8" t="str">
        <f t="shared" si="3"/>
        <v/>
      </c>
      <c r="S13" s="8" t="str">
        <f t="shared" si="4"/>
        <v/>
      </c>
      <c r="T13" s="159"/>
      <c r="U13" s="160"/>
      <c r="V13" s="27" t="s">
        <v>1</v>
      </c>
      <c r="W13" s="167"/>
      <c r="X13" s="167"/>
      <c r="Y13" s="167"/>
      <c r="Z13" s="167"/>
      <c r="AA13" s="23"/>
      <c r="AM13" s="5">
        <v>5</v>
      </c>
      <c r="AN13" s="1" t="s">
        <v>85</v>
      </c>
      <c r="AP13" s="5">
        <v>11</v>
      </c>
      <c r="AQ13" s="1" t="s">
        <v>91</v>
      </c>
    </row>
    <row r="14" spans="2:43" ht="24.6" customHeight="1">
      <c r="B14" s="24">
        <v>6</v>
      </c>
      <c r="C14" s="169"/>
      <c r="D14" s="170"/>
      <c r="E14" s="171"/>
      <c r="F14" s="25"/>
      <c r="G14" s="26"/>
      <c r="H14" s="150"/>
      <c r="I14" s="151"/>
      <c r="J14" s="147" t="s">
        <v>5</v>
      </c>
      <c r="K14" s="128"/>
      <c r="L14" s="128"/>
      <c r="M14" s="129"/>
      <c r="N14" s="115" t="str">
        <f t="shared" si="5"/>
        <v>選んでください</v>
      </c>
      <c r="O14" s="8" t="str">
        <f t="shared" si="0"/>
        <v/>
      </c>
      <c r="P14" s="8" t="str">
        <f t="shared" si="1"/>
        <v/>
      </c>
      <c r="Q14" s="8" t="str">
        <f t="shared" si="2"/>
        <v/>
      </c>
      <c r="R14" s="8" t="str">
        <f t="shared" si="3"/>
        <v/>
      </c>
      <c r="S14" s="8" t="str">
        <f t="shared" si="4"/>
        <v/>
      </c>
      <c r="T14" s="159"/>
      <c r="U14" s="160"/>
      <c r="V14" s="27" t="s">
        <v>1</v>
      </c>
      <c r="W14" s="167"/>
      <c r="X14" s="167"/>
      <c r="Y14" s="167"/>
      <c r="Z14" s="167"/>
      <c r="AA14" s="23"/>
      <c r="AM14" s="5">
        <v>6</v>
      </c>
      <c r="AN14" s="1" t="s">
        <v>86</v>
      </c>
      <c r="AP14" s="5">
        <v>12</v>
      </c>
      <c r="AQ14" s="1" t="s">
        <v>92</v>
      </c>
    </row>
    <row r="15" spans="2:43" ht="24.6" customHeight="1">
      <c r="B15" s="24">
        <v>7</v>
      </c>
      <c r="C15" s="169"/>
      <c r="D15" s="170"/>
      <c r="E15" s="171"/>
      <c r="F15" s="25"/>
      <c r="G15" s="26"/>
      <c r="H15" s="150"/>
      <c r="I15" s="151"/>
      <c r="J15" s="147" t="s">
        <v>5</v>
      </c>
      <c r="K15" s="128"/>
      <c r="L15" s="128"/>
      <c r="M15" s="129"/>
      <c r="N15" s="115" t="str">
        <f t="shared" si="5"/>
        <v>選んでください</v>
      </c>
      <c r="O15" s="8" t="str">
        <f t="shared" si="0"/>
        <v/>
      </c>
      <c r="P15" s="8" t="str">
        <f t="shared" si="1"/>
        <v/>
      </c>
      <c r="Q15" s="8" t="str">
        <f t="shared" si="2"/>
        <v/>
      </c>
      <c r="R15" s="8" t="str">
        <f t="shared" si="3"/>
        <v/>
      </c>
      <c r="S15" s="8" t="str">
        <f t="shared" si="4"/>
        <v/>
      </c>
      <c r="T15" s="159"/>
      <c r="U15" s="160"/>
      <c r="V15" s="27" t="s">
        <v>1</v>
      </c>
      <c r="W15" s="167"/>
      <c r="X15" s="167"/>
      <c r="Y15" s="167"/>
      <c r="Z15" s="167"/>
      <c r="AA15" s="23"/>
      <c r="AM15" s="5">
        <v>7</v>
      </c>
      <c r="AN15" s="1" t="s">
        <v>87</v>
      </c>
      <c r="AP15" s="5">
        <v>13</v>
      </c>
      <c r="AQ15" s="1" t="s">
        <v>127</v>
      </c>
    </row>
    <row r="16" spans="2:43" ht="24.6" customHeight="1">
      <c r="B16" s="24">
        <v>8</v>
      </c>
      <c r="C16" s="169"/>
      <c r="D16" s="170"/>
      <c r="E16" s="171"/>
      <c r="F16" s="25"/>
      <c r="G16" s="26"/>
      <c r="H16" s="150"/>
      <c r="I16" s="151"/>
      <c r="J16" s="147" t="s">
        <v>5</v>
      </c>
      <c r="K16" s="128"/>
      <c r="L16" s="128"/>
      <c r="M16" s="129"/>
      <c r="N16" s="115" t="str">
        <f t="shared" si="5"/>
        <v>選んでください</v>
      </c>
      <c r="O16" s="8" t="str">
        <f t="shared" si="0"/>
        <v/>
      </c>
      <c r="P16" s="8" t="str">
        <f t="shared" si="1"/>
        <v/>
      </c>
      <c r="Q16" s="8" t="str">
        <f t="shared" si="2"/>
        <v/>
      </c>
      <c r="R16" s="8" t="str">
        <f t="shared" si="3"/>
        <v/>
      </c>
      <c r="S16" s="8" t="str">
        <f t="shared" si="4"/>
        <v/>
      </c>
      <c r="T16" s="159"/>
      <c r="U16" s="160"/>
      <c r="V16" s="27" t="s">
        <v>1</v>
      </c>
      <c r="W16" s="167"/>
      <c r="X16" s="167"/>
      <c r="Y16" s="167"/>
      <c r="Z16" s="167"/>
      <c r="AA16" s="23"/>
      <c r="AM16" s="5">
        <v>8</v>
      </c>
      <c r="AN16" s="1" t="s">
        <v>88</v>
      </c>
      <c r="AP16" s="5">
        <v>14</v>
      </c>
      <c r="AQ16" s="1" t="s">
        <v>93</v>
      </c>
    </row>
    <row r="17" spans="2:43" ht="24.6" customHeight="1">
      <c r="B17" s="24">
        <v>9</v>
      </c>
      <c r="C17" s="169"/>
      <c r="D17" s="170"/>
      <c r="E17" s="171"/>
      <c r="F17" s="25"/>
      <c r="G17" s="26"/>
      <c r="H17" s="150"/>
      <c r="I17" s="151"/>
      <c r="J17" s="147" t="s">
        <v>5</v>
      </c>
      <c r="K17" s="128"/>
      <c r="L17" s="128"/>
      <c r="M17" s="129"/>
      <c r="N17" s="115" t="str">
        <f t="shared" si="5"/>
        <v>選んでください</v>
      </c>
      <c r="O17" s="8" t="str">
        <f t="shared" si="0"/>
        <v/>
      </c>
      <c r="P17" s="8" t="str">
        <f t="shared" si="1"/>
        <v/>
      </c>
      <c r="Q17" s="8" t="str">
        <f t="shared" si="2"/>
        <v/>
      </c>
      <c r="R17" s="8" t="str">
        <f t="shared" si="3"/>
        <v/>
      </c>
      <c r="S17" s="8" t="str">
        <f t="shared" si="4"/>
        <v/>
      </c>
      <c r="T17" s="159"/>
      <c r="U17" s="160"/>
      <c r="V17" s="27" t="s">
        <v>1</v>
      </c>
      <c r="W17" s="167"/>
      <c r="X17" s="167"/>
      <c r="Y17" s="167"/>
      <c r="Z17" s="167"/>
      <c r="AA17" s="23"/>
      <c r="AM17" s="5">
        <v>9</v>
      </c>
      <c r="AN17" s="1" t="s">
        <v>89</v>
      </c>
      <c r="AP17" s="5">
        <v>15</v>
      </c>
      <c r="AQ17" s="1" t="s">
        <v>94</v>
      </c>
    </row>
    <row r="18" spans="2:43" ht="24.6" customHeight="1">
      <c r="B18" s="24">
        <v>10</v>
      </c>
      <c r="C18" s="169"/>
      <c r="D18" s="170"/>
      <c r="E18" s="171"/>
      <c r="F18" s="25"/>
      <c r="G18" s="26"/>
      <c r="H18" s="150"/>
      <c r="I18" s="151"/>
      <c r="J18" s="147" t="s">
        <v>5</v>
      </c>
      <c r="K18" s="128"/>
      <c r="L18" s="128"/>
      <c r="M18" s="129"/>
      <c r="N18" s="115" t="str">
        <f t="shared" si="5"/>
        <v>選んでください</v>
      </c>
      <c r="O18" s="8" t="str">
        <f t="shared" si="0"/>
        <v/>
      </c>
      <c r="P18" s="8" t="str">
        <f t="shared" si="1"/>
        <v/>
      </c>
      <c r="Q18" s="8" t="str">
        <f t="shared" si="2"/>
        <v/>
      </c>
      <c r="R18" s="8" t="str">
        <f t="shared" si="3"/>
        <v/>
      </c>
      <c r="S18" s="8" t="str">
        <f t="shared" si="4"/>
        <v/>
      </c>
      <c r="T18" s="159"/>
      <c r="U18" s="160"/>
      <c r="V18" s="27" t="s">
        <v>1</v>
      </c>
      <c r="W18" s="167"/>
      <c r="X18" s="167"/>
      <c r="Y18" s="167"/>
      <c r="Z18" s="167"/>
      <c r="AA18" s="23"/>
      <c r="AM18" s="5">
        <v>10</v>
      </c>
      <c r="AN18" s="1" t="s">
        <v>90</v>
      </c>
      <c r="AP18" s="5">
        <v>16</v>
      </c>
      <c r="AQ18" s="1" t="s">
        <v>95</v>
      </c>
    </row>
    <row r="19" spans="2:43" ht="24.6" customHeight="1">
      <c r="B19" s="24">
        <v>11</v>
      </c>
      <c r="C19" s="169"/>
      <c r="D19" s="170"/>
      <c r="E19" s="171"/>
      <c r="F19" s="25"/>
      <c r="G19" s="26"/>
      <c r="H19" s="150"/>
      <c r="I19" s="151"/>
      <c r="J19" s="147" t="s">
        <v>5</v>
      </c>
      <c r="K19" s="128"/>
      <c r="L19" s="128"/>
      <c r="M19" s="129"/>
      <c r="N19" s="115" t="str">
        <f t="shared" si="5"/>
        <v>選んでください</v>
      </c>
      <c r="O19" s="8" t="str">
        <f t="shared" si="0"/>
        <v/>
      </c>
      <c r="P19" s="8" t="str">
        <f t="shared" si="1"/>
        <v/>
      </c>
      <c r="Q19" s="8" t="str">
        <f t="shared" si="2"/>
        <v/>
      </c>
      <c r="R19" s="8" t="str">
        <f t="shared" si="3"/>
        <v/>
      </c>
      <c r="S19" s="8" t="str">
        <f t="shared" si="4"/>
        <v/>
      </c>
      <c r="T19" s="159"/>
      <c r="U19" s="160"/>
      <c r="V19" s="27" t="s">
        <v>1</v>
      </c>
      <c r="W19" s="167"/>
      <c r="X19" s="167"/>
      <c r="Y19" s="167"/>
      <c r="Z19" s="167"/>
      <c r="AA19" s="23"/>
      <c r="AM19" s="5">
        <v>11</v>
      </c>
      <c r="AN19" s="1" t="s">
        <v>91</v>
      </c>
      <c r="AP19" s="5">
        <v>17</v>
      </c>
      <c r="AQ19" s="1" t="s">
        <v>96</v>
      </c>
    </row>
    <row r="20" spans="2:43" ht="24.6" customHeight="1">
      <c r="B20" s="24">
        <v>12</v>
      </c>
      <c r="C20" s="169"/>
      <c r="D20" s="170"/>
      <c r="E20" s="171"/>
      <c r="F20" s="25"/>
      <c r="G20" s="26"/>
      <c r="H20" s="150"/>
      <c r="I20" s="151"/>
      <c r="J20" s="147" t="s">
        <v>5</v>
      </c>
      <c r="K20" s="128"/>
      <c r="L20" s="128"/>
      <c r="M20" s="129"/>
      <c r="N20" s="115" t="str">
        <f t="shared" si="5"/>
        <v>選んでください</v>
      </c>
      <c r="O20" s="8" t="str">
        <f t="shared" si="0"/>
        <v/>
      </c>
      <c r="P20" s="8" t="str">
        <f t="shared" si="1"/>
        <v/>
      </c>
      <c r="Q20" s="8" t="str">
        <f t="shared" si="2"/>
        <v/>
      </c>
      <c r="R20" s="8" t="str">
        <f t="shared" si="3"/>
        <v/>
      </c>
      <c r="S20" s="8" t="str">
        <f t="shared" si="4"/>
        <v/>
      </c>
      <c r="T20" s="159"/>
      <c r="U20" s="160"/>
      <c r="V20" s="27" t="s">
        <v>1</v>
      </c>
      <c r="W20" s="167"/>
      <c r="X20" s="167"/>
      <c r="Y20" s="167"/>
      <c r="Z20" s="167"/>
      <c r="AA20" s="23"/>
      <c r="AM20" s="5">
        <v>12</v>
      </c>
      <c r="AN20" s="1" t="s">
        <v>92</v>
      </c>
      <c r="AP20" s="5">
        <v>18</v>
      </c>
      <c r="AQ20" s="1" t="s">
        <v>97</v>
      </c>
    </row>
    <row r="21" spans="2:43" ht="24.6" customHeight="1">
      <c r="B21" s="24">
        <v>13</v>
      </c>
      <c r="C21" s="169"/>
      <c r="D21" s="170"/>
      <c r="E21" s="171"/>
      <c r="F21" s="25"/>
      <c r="G21" s="26"/>
      <c r="H21" s="150"/>
      <c r="I21" s="151"/>
      <c r="J21" s="147" t="s">
        <v>5</v>
      </c>
      <c r="K21" s="128"/>
      <c r="L21" s="128"/>
      <c r="M21" s="129"/>
      <c r="N21" s="115" t="str">
        <f t="shared" si="5"/>
        <v>選んでください</v>
      </c>
      <c r="O21" s="8" t="str">
        <f t="shared" si="0"/>
        <v/>
      </c>
      <c r="P21" s="8" t="str">
        <f t="shared" si="1"/>
        <v/>
      </c>
      <c r="Q21" s="8" t="str">
        <f t="shared" si="2"/>
        <v/>
      </c>
      <c r="R21" s="8" t="str">
        <f t="shared" si="3"/>
        <v/>
      </c>
      <c r="S21" s="8" t="str">
        <f t="shared" si="4"/>
        <v/>
      </c>
      <c r="T21" s="159"/>
      <c r="U21" s="160"/>
      <c r="V21" s="27" t="s">
        <v>1</v>
      </c>
      <c r="W21" s="167"/>
      <c r="X21" s="167"/>
      <c r="Y21" s="167"/>
      <c r="Z21" s="167"/>
      <c r="AA21" s="23"/>
      <c r="AM21" s="5">
        <v>13</v>
      </c>
      <c r="AN21" s="1" t="s">
        <v>127</v>
      </c>
      <c r="AP21" s="5">
        <v>19</v>
      </c>
      <c r="AQ21" s="1" t="s">
        <v>98</v>
      </c>
    </row>
    <row r="22" spans="2:43" ht="24.6" customHeight="1">
      <c r="B22" s="24">
        <v>14</v>
      </c>
      <c r="C22" s="169"/>
      <c r="D22" s="170"/>
      <c r="E22" s="171"/>
      <c r="F22" s="25"/>
      <c r="G22" s="26"/>
      <c r="H22" s="150"/>
      <c r="I22" s="151"/>
      <c r="J22" s="147" t="s">
        <v>5</v>
      </c>
      <c r="K22" s="128"/>
      <c r="L22" s="128"/>
      <c r="M22" s="129"/>
      <c r="N22" s="115" t="str">
        <f t="shared" si="5"/>
        <v>選んでください</v>
      </c>
      <c r="O22" s="8" t="str">
        <f t="shared" si="0"/>
        <v/>
      </c>
      <c r="P22" s="8" t="str">
        <f t="shared" si="1"/>
        <v/>
      </c>
      <c r="Q22" s="8" t="str">
        <f t="shared" si="2"/>
        <v/>
      </c>
      <c r="R22" s="8" t="str">
        <f t="shared" si="3"/>
        <v/>
      </c>
      <c r="S22" s="8" t="str">
        <f t="shared" si="4"/>
        <v/>
      </c>
      <c r="T22" s="159"/>
      <c r="U22" s="160"/>
      <c r="V22" s="27" t="s">
        <v>1</v>
      </c>
      <c r="W22" s="167"/>
      <c r="X22" s="167"/>
      <c r="Y22" s="167"/>
      <c r="Z22" s="167"/>
      <c r="AA22" s="23"/>
      <c r="AM22" s="5">
        <v>14</v>
      </c>
      <c r="AN22" s="1" t="s">
        <v>93</v>
      </c>
      <c r="AP22" s="5">
        <v>20</v>
      </c>
      <c r="AQ22" s="1" t="s">
        <v>99</v>
      </c>
    </row>
    <row r="23" spans="2:43" ht="24.6" customHeight="1">
      <c r="B23" s="16">
        <v>15</v>
      </c>
      <c r="C23" s="169"/>
      <c r="D23" s="170"/>
      <c r="E23" s="171"/>
      <c r="F23" s="25"/>
      <c r="G23" s="26"/>
      <c r="H23" s="150"/>
      <c r="I23" s="151"/>
      <c r="J23" s="147" t="s">
        <v>5</v>
      </c>
      <c r="K23" s="128"/>
      <c r="L23" s="128"/>
      <c r="M23" s="129"/>
      <c r="N23" s="115" t="str">
        <f t="shared" si="5"/>
        <v>選んでください</v>
      </c>
      <c r="O23" s="8" t="str">
        <f t="shared" si="0"/>
        <v/>
      </c>
      <c r="P23" s="8" t="str">
        <f t="shared" si="1"/>
        <v/>
      </c>
      <c r="Q23" s="8" t="str">
        <f t="shared" si="2"/>
        <v/>
      </c>
      <c r="R23" s="8" t="str">
        <f t="shared" si="3"/>
        <v/>
      </c>
      <c r="S23" s="8" t="str">
        <f t="shared" si="4"/>
        <v/>
      </c>
      <c r="T23" s="159"/>
      <c r="U23" s="160"/>
      <c r="V23" s="27" t="s">
        <v>1</v>
      </c>
      <c r="W23" s="167"/>
      <c r="X23" s="167"/>
      <c r="Y23" s="167"/>
      <c r="Z23" s="167"/>
      <c r="AA23" s="23"/>
      <c r="AM23" s="5">
        <v>15</v>
      </c>
      <c r="AN23" s="1" t="s">
        <v>94</v>
      </c>
      <c r="AP23" s="5">
        <v>21</v>
      </c>
      <c r="AQ23" s="1" t="s">
        <v>100</v>
      </c>
    </row>
    <row r="24" spans="2:43" ht="24.6" customHeight="1">
      <c r="B24" s="24">
        <v>16</v>
      </c>
      <c r="C24" s="169"/>
      <c r="D24" s="170"/>
      <c r="E24" s="171"/>
      <c r="F24" s="25"/>
      <c r="G24" s="26"/>
      <c r="H24" s="150"/>
      <c r="I24" s="151"/>
      <c r="J24" s="147" t="s">
        <v>5</v>
      </c>
      <c r="K24" s="128"/>
      <c r="L24" s="128"/>
      <c r="M24" s="129"/>
      <c r="N24" s="115" t="str">
        <f t="shared" si="5"/>
        <v>選んでください</v>
      </c>
      <c r="O24" s="8" t="str">
        <f t="shared" si="0"/>
        <v/>
      </c>
      <c r="P24" s="8" t="str">
        <f t="shared" si="1"/>
        <v/>
      </c>
      <c r="Q24" s="8" t="str">
        <f t="shared" si="2"/>
        <v/>
      </c>
      <c r="R24" s="8" t="str">
        <f t="shared" si="3"/>
        <v/>
      </c>
      <c r="S24" s="8" t="str">
        <f t="shared" si="4"/>
        <v/>
      </c>
      <c r="T24" s="159"/>
      <c r="U24" s="160"/>
      <c r="V24" s="27" t="s">
        <v>1</v>
      </c>
      <c r="W24" s="167"/>
      <c r="X24" s="167"/>
      <c r="Y24" s="167"/>
      <c r="Z24" s="167"/>
      <c r="AA24" s="23"/>
      <c r="AM24" s="5">
        <v>16</v>
      </c>
      <c r="AN24" s="1" t="s">
        <v>95</v>
      </c>
      <c r="AP24" s="5">
        <v>22</v>
      </c>
      <c r="AQ24" s="1" t="s">
        <v>101</v>
      </c>
    </row>
    <row r="25" spans="2:43" ht="24.6" customHeight="1">
      <c r="B25" s="24">
        <v>17</v>
      </c>
      <c r="C25" s="169"/>
      <c r="D25" s="170"/>
      <c r="E25" s="171"/>
      <c r="F25" s="25"/>
      <c r="G25" s="26"/>
      <c r="H25" s="150"/>
      <c r="I25" s="151"/>
      <c r="J25" s="147" t="s">
        <v>5</v>
      </c>
      <c r="K25" s="128"/>
      <c r="L25" s="128"/>
      <c r="M25" s="129"/>
      <c r="N25" s="115" t="str">
        <f t="shared" si="5"/>
        <v>選んでください</v>
      </c>
      <c r="O25" s="8" t="str">
        <f t="shared" si="0"/>
        <v/>
      </c>
      <c r="P25" s="8" t="str">
        <f t="shared" si="1"/>
        <v/>
      </c>
      <c r="Q25" s="8" t="str">
        <f t="shared" si="2"/>
        <v/>
      </c>
      <c r="R25" s="8" t="str">
        <f t="shared" si="3"/>
        <v/>
      </c>
      <c r="S25" s="8" t="str">
        <f t="shared" si="4"/>
        <v/>
      </c>
      <c r="T25" s="159"/>
      <c r="U25" s="160"/>
      <c r="V25" s="27" t="s">
        <v>1</v>
      </c>
      <c r="W25" s="167"/>
      <c r="X25" s="167"/>
      <c r="Y25" s="167"/>
      <c r="Z25" s="167"/>
      <c r="AA25" s="23"/>
      <c r="AM25" s="5">
        <v>17</v>
      </c>
      <c r="AN25" s="1" t="s">
        <v>96</v>
      </c>
      <c r="AP25" s="5">
        <v>23</v>
      </c>
      <c r="AQ25" s="1" t="s">
        <v>102</v>
      </c>
    </row>
    <row r="26" spans="2:43" ht="24.6" customHeight="1">
      <c r="B26" s="24">
        <v>18</v>
      </c>
      <c r="C26" s="169"/>
      <c r="D26" s="170"/>
      <c r="E26" s="171"/>
      <c r="F26" s="25"/>
      <c r="G26" s="26"/>
      <c r="H26" s="150"/>
      <c r="I26" s="151"/>
      <c r="J26" s="147" t="s">
        <v>5</v>
      </c>
      <c r="K26" s="128"/>
      <c r="L26" s="128"/>
      <c r="M26" s="129"/>
      <c r="N26" s="115" t="str">
        <f t="shared" si="5"/>
        <v>選んでください</v>
      </c>
      <c r="O26" s="8" t="str">
        <f t="shared" si="0"/>
        <v/>
      </c>
      <c r="P26" s="8" t="str">
        <f t="shared" si="1"/>
        <v/>
      </c>
      <c r="Q26" s="8" t="str">
        <f t="shared" si="2"/>
        <v/>
      </c>
      <c r="R26" s="8" t="str">
        <f t="shared" si="3"/>
        <v/>
      </c>
      <c r="S26" s="8" t="str">
        <f t="shared" si="4"/>
        <v/>
      </c>
      <c r="T26" s="159"/>
      <c r="U26" s="160"/>
      <c r="V26" s="27" t="s">
        <v>1</v>
      </c>
      <c r="W26" s="167"/>
      <c r="X26" s="167"/>
      <c r="Y26" s="167"/>
      <c r="Z26" s="167"/>
      <c r="AA26" s="23"/>
      <c r="AM26" s="5">
        <v>18</v>
      </c>
      <c r="AN26" s="1" t="s">
        <v>97</v>
      </c>
      <c r="AP26" s="5">
        <v>24</v>
      </c>
      <c r="AQ26" s="1" t="s">
        <v>103</v>
      </c>
    </row>
    <row r="27" spans="2:43" ht="24.6" customHeight="1">
      <c r="B27" s="24">
        <v>19</v>
      </c>
      <c r="C27" s="169"/>
      <c r="D27" s="170"/>
      <c r="E27" s="171"/>
      <c r="F27" s="25"/>
      <c r="G27" s="26"/>
      <c r="H27" s="150"/>
      <c r="I27" s="151"/>
      <c r="J27" s="147" t="s">
        <v>5</v>
      </c>
      <c r="K27" s="128"/>
      <c r="L27" s="128"/>
      <c r="M27" s="129"/>
      <c r="N27" s="115" t="str">
        <f t="shared" si="5"/>
        <v>選んでください</v>
      </c>
      <c r="O27" s="8" t="str">
        <f t="shared" si="0"/>
        <v/>
      </c>
      <c r="P27" s="8" t="str">
        <f t="shared" si="1"/>
        <v/>
      </c>
      <c r="Q27" s="8" t="str">
        <f t="shared" si="2"/>
        <v/>
      </c>
      <c r="R27" s="8" t="str">
        <f t="shared" si="3"/>
        <v/>
      </c>
      <c r="S27" s="8" t="str">
        <f t="shared" si="4"/>
        <v/>
      </c>
      <c r="T27" s="159"/>
      <c r="U27" s="160"/>
      <c r="V27" s="27" t="s">
        <v>1</v>
      </c>
      <c r="W27" s="167"/>
      <c r="X27" s="167"/>
      <c r="Y27" s="167"/>
      <c r="Z27" s="167"/>
      <c r="AA27" s="23"/>
      <c r="AM27" s="5">
        <v>19</v>
      </c>
      <c r="AN27" s="1" t="s">
        <v>98</v>
      </c>
      <c r="AP27" s="95">
        <v>25</v>
      </c>
      <c r="AQ27" s="96" t="s">
        <v>104</v>
      </c>
    </row>
    <row r="28" spans="2:43" ht="24.6" customHeight="1">
      <c r="B28" s="16">
        <v>20</v>
      </c>
      <c r="C28" s="169"/>
      <c r="D28" s="170"/>
      <c r="E28" s="171"/>
      <c r="F28" s="28"/>
      <c r="G28" s="29"/>
      <c r="H28" s="150"/>
      <c r="I28" s="151"/>
      <c r="J28" s="147" t="s">
        <v>5</v>
      </c>
      <c r="K28" s="128"/>
      <c r="L28" s="128"/>
      <c r="M28" s="129"/>
      <c r="N28" s="115" t="str">
        <f t="shared" si="5"/>
        <v>選んでください</v>
      </c>
      <c r="O28" s="8" t="str">
        <f t="shared" si="0"/>
        <v/>
      </c>
      <c r="P28" s="8" t="str">
        <f t="shared" si="1"/>
        <v/>
      </c>
      <c r="Q28" s="8" t="str">
        <f t="shared" si="2"/>
        <v/>
      </c>
      <c r="R28" s="8" t="str">
        <f t="shared" si="3"/>
        <v/>
      </c>
      <c r="S28" s="8" t="str">
        <f t="shared" si="4"/>
        <v/>
      </c>
      <c r="T28" s="159"/>
      <c r="U28" s="160"/>
      <c r="V28" s="27" t="s">
        <v>1</v>
      </c>
      <c r="W28" s="167"/>
      <c r="X28" s="167"/>
      <c r="Y28" s="167"/>
      <c r="Z28" s="167"/>
      <c r="AA28" s="23"/>
      <c r="AM28" s="5">
        <v>20</v>
      </c>
      <c r="AN28" s="1" t="s">
        <v>99</v>
      </c>
      <c r="AP28" s="95">
        <v>26</v>
      </c>
      <c r="AQ28" s="96" t="s">
        <v>125</v>
      </c>
    </row>
    <row r="29" spans="2:43" ht="7.1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M29" s="5">
        <v>21</v>
      </c>
      <c r="AN29" s="1" t="s">
        <v>100</v>
      </c>
      <c r="AP29" s="95">
        <v>27</v>
      </c>
      <c r="AQ29" s="96" t="s">
        <v>126</v>
      </c>
    </row>
    <row r="30" spans="2:43" ht="15" customHeight="1">
      <c r="B30" s="1" t="s">
        <v>27</v>
      </c>
      <c r="AM30" s="5">
        <v>22</v>
      </c>
      <c r="AN30" s="1" t="s">
        <v>101</v>
      </c>
      <c r="AP30" s="95">
        <v>28</v>
      </c>
      <c r="AQ30" s="96" t="s">
        <v>105</v>
      </c>
    </row>
    <row r="31" spans="2:43" ht="24" customHeight="1">
      <c r="E31" s="30"/>
      <c r="F31" s="135" t="s">
        <v>55</v>
      </c>
      <c r="G31" s="135"/>
      <c r="H31" s="30"/>
      <c r="I31" s="135" t="s">
        <v>55</v>
      </c>
      <c r="J31" s="135"/>
      <c r="K31" s="135"/>
      <c r="L31" s="135"/>
      <c r="M31" s="30"/>
      <c r="N31" s="30"/>
      <c r="O31" s="30"/>
      <c r="P31" s="30"/>
      <c r="Q31" s="30"/>
      <c r="R31" s="30"/>
      <c r="S31" s="30"/>
      <c r="T31" s="135" t="s">
        <v>55</v>
      </c>
      <c r="U31" s="135"/>
      <c r="V31" s="135"/>
      <c r="W31" s="135"/>
      <c r="X31" s="135"/>
      <c r="Y31" s="135"/>
      <c r="Z31" s="2"/>
      <c r="AM31" s="5">
        <v>23</v>
      </c>
      <c r="AN31" s="1" t="s">
        <v>102</v>
      </c>
      <c r="AP31" s="95">
        <v>29</v>
      </c>
      <c r="AQ31" s="96" t="s">
        <v>106</v>
      </c>
    </row>
    <row r="32" spans="2:43" ht="24" customHeight="1">
      <c r="B32" s="136" t="s">
        <v>53</v>
      </c>
      <c r="C32" s="137"/>
      <c r="D32" s="138"/>
      <c r="E32" s="31">
        <v>1</v>
      </c>
      <c r="F32" s="70"/>
      <c r="G32" s="98"/>
      <c r="H32" s="32">
        <v>2</v>
      </c>
      <c r="I32" s="130"/>
      <c r="J32" s="132"/>
      <c r="K32" s="133"/>
      <c r="L32" s="134"/>
      <c r="M32" s="33">
        <v>3</v>
      </c>
      <c r="N32" s="32"/>
      <c r="O32" s="34"/>
      <c r="P32" s="34"/>
      <c r="Q32" s="34"/>
      <c r="R32" s="34"/>
      <c r="S32" s="35"/>
      <c r="T32" s="139"/>
      <c r="U32" s="140"/>
      <c r="V32" s="140"/>
      <c r="W32" s="141"/>
      <c r="X32" s="142"/>
      <c r="Y32" s="143"/>
      <c r="Z32" s="14"/>
      <c r="AA32" s="2"/>
      <c r="AM32" s="5">
        <v>24</v>
      </c>
      <c r="AN32" s="1" t="s">
        <v>103</v>
      </c>
      <c r="AP32" s="95">
        <v>30</v>
      </c>
      <c r="AQ32" s="96" t="s">
        <v>107</v>
      </c>
    </row>
    <row r="33" spans="2:43" ht="24" customHeight="1">
      <c r="B33" s="144" t="s">
        <v>54</v>
      </c>
      <c r="C33" s="145"/>
      <c r="D33" s="146"/>
      <c r="E33" s="31">
        <v>4</v>
      </c>
      <c r="F33" s="70"/>
      <c r="G33" s="98"/>
      <c r="H33" s="32">
        <v>5</v>
      </c>
      <c r="I33" s="130"/>
      <c r="J33" s="132"/>
      <c r="K33" s="133"/>
      <c r="L33" s="134"/>
      <c r="M33" s="33">
        <v>6</v>
      </c>
      <c r="N33" s="32"/>
      <c r="O33" s="34"/>
      <c r="P33" s="34"/>
      <c r="Q33" s="34"/>
      <c r="R33" s="34"/>
      <c r="S33" s="34"/>
      <c r="T33" s="130"/>
      <c r="U33" s="131"/>
      <c r="V33" s="131"/>
      <c r="W33" s="132"/>
      <c r="X33" s="133"/>
      <c r="Y33" s="134"/>
      <c r="Z33" s="14"/>
      <c r="AA33" s="2"/>
      <c r="AM33" s="5">
        <v>31</v>
      </c>
      <c r="AN33" s="1" t="s">
        <v>108</v>
      </c>
      <c r="AP33" s="5">
        <v>31</v>
      </c>
      <c r="AQ33" s="1" t="s">
        <v>108</v>
      </c>
    </row>
    <row r="34" spans="2:43" ht="24" customHeight="1">
      <c r="B34" s="136" t="s">
        <v>24</v>
      </c>
      <c r="C34" s="137"/>
      <c r="D34" s="138"/>
      <c r="E34" s="31">
        <v>1</v>
      </c>
      <c r="F34" s="70"/>
      <c r="G34" s="98"/>
      <c r="H34" s="32">
        <v>2</v>
      </c>
      <c r="I34" s="130"/>
      <c r="J34" s="132"/>
      <c r="K34" s="133"/>
      <c r="L34" s="134"/>
      <c r="M34" s="33">
        <v>3</v>
      </c>
      <c r="N34" s="32"/>
      <c r="O34" s="34"/>
      <c r="P34" s="34"/>
      <c r="Q34" s="34"/>
      <c r="R34" s="34"/>
      <c r="S34" s="35"/>
      <c r="T34" s="139"/>
      <c r="U34" s="140"/>
      <c r="V34" s="140"/>
      <c r="W34" s="141"/>
      <c r="X34" s="142"/>
      <c r="Y34" s="143"/>
      <c r="Z34" s="14"/>
      <c r="AA34" s="2"/>
      <c r="AM34" s="5">
        <v>32</v>
      </c>
      <c r="AN34" s="1" t="s">
        <v>109</v>
      </c>
      <c r="AP34" s="5">
        <v>32</v>
      </c>
      <c r="AQ34" s="1" t="s">
        <v>109</v>
      </c>
    </row>
    <row r="35" spans="2:43" ht="24" customHeight="1">
      <c r="B35" s="144" t="s">
        <v>25</v>
      </c>
      <c r="C35" s="145"/>
      <c r="D35" s="146"/>
      <c r="E35" s="31">
        <v>4</v>
      </c>
      <c r="F35" s="70"/>
      <c r="G35" s="98"/>
      <c r="H35" s="32">
        <v>5</v>
      </c>
      <c r="I35" s="130"/>
      <c r="J35" s="132"/>
      <c r="K35" s="133"/>
      <c r="L35" s="134"/>
      <c r="M35" s="33">
        <v>6</v>
      </c>
      <c r="N35" s="32"/>
      <c r="O35" s="34"/>
      <c r="P35" s="34"/>
      <c r="Q35" s="34"/>
      <c r="R35" s="34"/>
      <c r="S35" s="34"/>
      <c r="T35" s="130"/>
      <c r="U35" s="131"/>
      <c r="V35" s="131"/>
      <c r="W35" s="132"/>
      <c r="X35" s="133"/>
      <c r="Y35" s="134"/>
      <c r="Z35" s="14"/>
      <c r="AA35" s="2"/>
      <c r="AM35" s="5">
        <v>33</v>
      </c>
      <c r="AN35" s="1" t="s">
        <v>110</v>
      </c>
      <c r="AP35" s="5">
        <v>33</v>
      </c>
      <c r="AQ35" s="1" t="s">
        <v>110</v>
      </c>
    </row>
    <row r="36" spans="2:43" ht="24" customHeight="1">
      <c r="B36" s="136" t="s">
        <v>24</v>
      </c>
      <c r="C36" s="137"/>
      <c r="D36" s="138"/>
      <c r="E36" s="31">
        <v>1</v>
      </c>
      <c r="F36" s="70"/>
      <c r="G36" s="98"/>
      <c r="H36" s="32">
        <v>2</v>
      </c>
      <c r="I36" s="130"/>
      <c r="J36" s="132"/>
      <c r="K36" s="133"/>
      <c r="L36" s="134"/>
      <c r="M36" s="33">
        <v>3</v>
      </c>
      <c r="N36" s="32"/>
      <c r="O36" s="34"/>
      <c r="P36" s="34"/>
      <c r="Q36" s="34"/>
      <c r="R36" s="34"/>
      <c r="S36" s="35"/>
      <c r="T36" s="139"/>
      <c r="U36" s="140"/>
      <c r="V36" s="140"/>
      <c r="W36" s="141"/>
      <c r="X36" s="142"/>
      <c r="Y36" s="143"/>
      <c r="Z36" s="14"/>
      <c r="AA36" s="2"/>
      <c r="AM36" s="5">
        <v>34</v>
      </c>
      <c r="AN36" s="1" t="s">
        <v>111</v>
      </c>
      <c r="AP36" s="5">
        <v>34</v>
      </c>
      <c r="AQ36" s="1" t="s">
        <v>111</v>
      </c>
    </row>
    <row r="37" spans="2:43" ht="21" customHeight="1">
      <c r="B37" s="144" t="s">
        <v>26</v>
      </c>
      <c r="C37" s="145"/>
      <c r="D37" s="146"/>
      <c r="E37" s="31">
        <v>4</v>
      </c>
      <c r="F37" s="70"/>
      <c r="G37" s="98"/>
      <c r="H37" s="32">
        <v>5</v>
      </c>
      <c r="I37" s="130"/>
      <c r="J37" s="132"/>
      <c r="K37" s="133"/>
      <c r="L37" s="134"/>
      <c r="M37" s="33">
        <v>6</v>
      </c>
      <c r="N37" s="32"/>
      <c r="O37" s="34"/>
      <c r="P37" s="34"/>
      <c r="Q37" s="34"/>
      <c r="R37" s="34"/>
      <c r="S37" s="34"/>
      <c r="T37" s="130"/>
      <c r="U37" s="131"/>
      <c r="V37" s="131"/>
      <c r="W37" s="132"/>
      <c r="X37" s="133"/>
      <c r="Y37" s="134"/>
      <c r="Z37" s="14"/>
      <c r="AA37" s="2"/>
      <c r="AM37" s="5">
        <v>35</v>
      </c>
      <c r="AN37" s="1" t="s">
        <v>112</v>
      </c>
      <c r="AP37" s="5">
        <v>35</v>
      </c>
      <c r="AQ37" s="1" t="s">
        <v>112</v>
      </c>
    </row>
    <row r="38" spans="2:43" ht="13.15" customHeight="1">
      <c r="B38" s="36"/>
      <c r="C38" s="36"/>
      <c r="D38" s="36"/>
      <c r="E38" s="36"/>
      <c r="F38" s="36"/>
      <c r="G38" s="36"/>
      <c r="H38" s="36"/>
      <c r="T38" s="2"/>
      <c r="U38" s="2"/>
      <c r="W38" s="2"/>
      <c r="AA38" s="2"/>
      <c r="AF38" s="1" t="s">
        <v>5</v>
      </c>
      <c r="AM38" s="5">
        <v>36</v>
      </c>
      <c r="AN38" s="1" t="s">
        <v>113</v>
      </c>
      <c r="AP38" s="5">
        <v>36</v>
      </c>
      <c r="AQ38" s="1" t="s">
        <v>113</v>
      </c>
    </row>
    <row r="39" spans="2:43" ht="13.15" customHeight="1">
      <c r="B39" s="36"/>
      <c r="C39" s="36"/>
      <c r="D39" s="36"/>
      <c r="E39" s="36"/>
      <c r="F39" s="36"/>
      <c r="G39" s="36"/>
      <c r="H39" s="36"/>
      <c r="T39" s="2"/>
      <c r="U39" s="2"/>
      <c r="W39" s="2"/>
      <c r="AA39" s="2"/>
      <c r="AF39" s="1" t="s">
        <v>297</v>
      </c>
      <c r="AM39" s="5">
        <v>37</v>
      </c>
      <c r="AN39" s="1" t="s">
        <v>114</v>
      </c>
      <c r="AP39" s="5">
        <v>37</v>
      </c>
      <c r="AQ39" s="1" t="s">
        <v>114</v>
      </c>
    </row>
    <row r="40" spans="2:43" ht="13.15" customHeight="1">
      <c r="B40" s="36"/>
      <c r="C40" s="36"/>
      <c r="D40" s="36"/>
      <c r="E40" s="36"/>
      <c r="F40" s="36"/>
      <c r="G40" s="36"/>
      <c r="H40" s="36"/>
      <c r="T40" s="2"/>
      <c r="U40" s="2"/>
      <c r="W40" s="2"/>
      <c r="AA40" s="2"/>
      <c r="AE40" s="1" t="str">
        <f t="shared" ref="AE40:AE47" si="6">AK40</f>
        <v>ES12A020</v>
      </c>
      <c r="AF40" s="1" t="s">
        <v>299</v>
      </c>
      <c r="AG40" s="1" t="s">
        <v>306</v>
      </c>
      <c r="AH40" s="1" t="s">
        <v>307</v>
      </c>
      <c r="AI40" s="1">
        <v>0</v>
      </c>
      <c r="AJ40" s="1">
        <v>20</v>
      </c>
      <c r="AK40" s="1" t="str">
        <f t="shared" ref="AK40:AK47" si="7">AG40&amp;AH40&amp;AI40&amp;AJ40</f>
        <v>ES12A020</v>
      </c>
      <c r="AM40" s="5">
        <v>38</v>
      </c>
      <c r="AN40" s="1" t="s">
        <v>115</v>
      </c>
      <c r="AP40" s="5">
        <v>38</v>
      </c>
      <c r="AQ40" s="1" t="s">
        <v>115</v>
      </c>
    </row>
    <row r="41" spans="2:43" ht="13.15" customHeight="1">
      <c r="B41" s="36"/>
      <c r="C41" s="36"/>
      <c r="D41" s="36"/>
      <c r="E41" s="36"/>
      <c r="F41" s="36"/>
      <c r="G41" s="36"/>
      <c r="H41" s="36"/>
      <c r="T41" s="2"/>
      <c r="U41" s="2"/>
      <c r="W41" s="2"/>
      <c r="AA41" s="2"/>
      <c r="AE41" s="1" t="str">
        <f t="shared" si="6"/>
        <v>ES12A022</v>
      </c>
      <c r="AF41" s="1" t="s">
        <v>300</v>
      </c>
      <c r="AG41" s="1" t="s">
        <v>306</v>
      </c>
      <c r="AH41" s="1" t="s">
        <v>307</v>
      </c>
      <c r="AI41" s="1">
        <v>0</v>
      </c>
      <c r="AJ41" s="1">
        <v>22</v>
      </c>
      <c r="AK41" s="1" t="str">
        <f t="shared" si="7"/>
        <v>ES12A022</v>
      </c>
      <c r="AM41" s="5">
        <v>39</v>
      </c>
      <c r="AN41" s="1" t="s">
        <v>116</v>
      </c>
      <c r="AP41" s="5">
        <v>39</v>
      </c>
      <c r="AQ41" s="1" t="s">
        <v>116</v>
      </c>
    </row>
    <row r="42" spans="2:43">
      <c r="AE42" s="1" t="str">
        <f t="shared" si="6"/>
        <v>ES12A024</v>
      </c>
      <c r="AF42" s="1" t="s">
        <v>298</v>
      </c>
      <c r="AG42" s="1" t="s">
        <v>306</v>
      </c>
      <c r="AH42" s="1" t="s">
        <v>307</v>
      </c>
      <c r="AI42" s="1">
        <v>0</v>
      </c>
      <c r="AJ42" s="1">
        <v>24</v>
      </c>
      <c r="AK42" s="1" t="str">
        <f t="shared" si="7"/>
        <v>ES12A024</v>
      </c>
      <c r="AM42" s="5">
        <v>40</v>
      </c>
      <c r="AN42" s="1" t="s">
        <v>117</v>
      </c>
      <c r="AP42" s="5">
        <v>40</v>
      </c>
      <c r="AQ42" s="1" t="s">
        <v>117</v>
      </c>
    </row>
    <row r="43" spans="2:43">
      <c r="AE43" s="1" t="str">
        <f t="shared" si="6"/>
        <v>ES12A026</v>
      </c>
      <c r="AF43" s="1" t="s">
        <v>301</v>
      </c>
      <c r="AG43" s="1" t="s">
        <v>306</v>
      </c>
      <c r="AH43" s="1" t="s">
        <v>307</v>
      </c>
      <c r="AI43" s="1">
        <v>0</v>
      </c>
      <c r="AJ43" s="1">
        <v>26</v>
      </c>
      <c r="AK43" s="1" t="str">
        <f t="shared" si="7"/>
        <v>ES12A026</v>
      </c>
      <c r="AM43" s="5">
        <v>41</v>
      </c>
      <c r="AN43" s="1" t="s">
        <v>118</v>
      </c>
      <c r="AP43" s="5">
        <v>41</v>
      </c>
      <c r="AQ43" s="1" t="s">
        <v>118</v>
      </c>
    </row>
    <row r="44" spans="2:43">
      <c r="AE44" s="1" t="str">
        <f t="shared" si="6"/>
        <v>ES12A028</v>
      </c>
      <c r="AF44" s="1" t="s">
        <v>302</v>
      </c>
      <c r="AG44" s="1" t="s">
        <v>306</v>
      </c>
      <c r="AH44" s="1" t="s">
        <v>307</v>
      </c>
      <c r="AI44" s="1">
        <v>0</v>
      </c>
      <c r="AJ44" s="1">
        <v>28</v>
      </c>
      <c r="AK44" s="1" t="str">
        <f t="shared" si="7"/>
        <v>ES12A028</v>
      </c>
      <c r="AM44" s="5">
        <v>42</v>
      </c>
      <c r="AN44" s="1" t="s">
        <v>119</v>
      </c>
      <c r="AP44" s="5">
        <v>42</v>
      </c>
      <c r="AQ44" s="1" t="s">
        <v>119</v>
      </c>
    </row>
    <row r="45" spans="2:43">
      <c r="AE45" s="1" t="str">
        <f t="shared" si="6"/>
        <v>ES12A030</v>
      </c>
      <c r="AF45" s="1" t="s">
        <v>303</v>
      </c>
      <c r="AG45" s="1" t="s">
        <v>306</v>
      </c>
      <c r="AH45" s="1" t="s">
        <v>307</v>
      </c>
      <c r="AI45" s="1">
        <v>0</v>
      </c>
      <c r="AJ45" s="1">
        <v>30</v>
      </c>
      <c r="AK45" s="1" t="str">
        <f t="shared" si="7"/>
        <v>ES12A030</v>
      </c>
      <c r="AM45" s="5">
        <v>43</v>
      </c>
      <c r="AN45" s="1" t="s">
        <v>120</v>
      </c>
      <c r="AP45" s="5">
        <v>43</v>
      </c>
      <c r="AQ45" s="1" t="s">
        <v>120</v>
      </c>
    </row>
    <row r="46" spans="2:43">
      <c r="AE46" s="1" t="str">
        <f t="shared" si="6"/>
        <v>ES12A033</v>
      </c>
      <c r="AF46" s="1" t="s">
        <v>304</v>
      </c>
      <c r="AG46" s="1" t="s">
        <v>306</v>
      </c>
      <c r="AH46" s="1" t="s">
        <v>307</v>
      </c>
      <c r="AI46" s="1">
        <v>0</v>
      </c>
      <c r="AJ46" s="1">
        <v>33</v>
      </c>
      <c r="AK46" s="1" t="str">
        <f t="shared" si="7"/>
        <v>ES12A033</v>
      </c>
      <c r="AM46" s="5">
        <v>44</v>
      </c>
      <c r="AN46" s="1" t="s">
        <v>121</v>
      </c>
      <c r="AP46" s="5">
        <v>44</v>
      </c>
      <c r="AQ46" s="1" t="s">
        <v>121</v>
      </c>
    </row>
    <row r="47" spans="2:43">
      <c r="AE47" s="1" t="str">
        <f t="shared" si="6"/>
        <v>ES12A110</v>
      </c>
      <c r="AF47" s="1" t="s">
        <v>305</v>
      </c>
      <c r="AG47" s="1" t="s">
        <v>306</v>
      </c>
      <c r="AH47" s="1" t="s">
        <v>307</v>
      </c>
      <c r="AJ47" s="1">
        <v>110</v>
      </c>
      <c r="AK47" s="1" t="str">
        <f t="shared" si="7"/>
        <v>ES12A110</v>
      </c>
      <c r="AM47" s="5">
        <v>45</v>
      </c>
      <c r="AN47" s="1" t="s">
        <v>122</v>
      </c>
      <c r="AP47" s="5">
        <v>45</v>
      </c>
      <c r="AQ47" s="1" t="s">
        <v>122</v>
      </c>
    </row>
    <row r="48" spans="2:43">
      <c r="AF48" s="1" t="s">
        <v>188</v>
      </c>
      <c r="AM48" s="5">
        <v>46</v>
      </c>
      <c r="AN48" s="1" t="s">
        <v>123</v>
      </c>
      <c r="AP48" s="5">
        <v>46</v>
      </c>
      <c r="AQ48" s="1" t="s">
        <v>123</v>
      </c>
    </row>
    <row r="49" spans="31:43">
      <c r="AE49" s="1" t="str">
        <f t="shared" ref="AE49:AE80" si="8">AK49</f>
        <v>ES34M024</v>
      </c>
      <c r="AF49" s="1" t="s">
        <v>189</v>
      </c>
      <c r="AG49" s="1" t="s">
        <v>199</v>
      </c>
      <c r="AH49" s="1" t="s">
        <v>46</v>
      </c>
      <c r="AI49" s="1">
        <v>0</v>
      </c>
      <c r="AJ49" s="1">
        <v>24</v>
      </c>
      <c r="AK49" s="1" t="str">
        <f t="shared" ref="AK49:AK57" si="9">AG49&amp;AH49&amp;AI49&amp;AJ49</f>
        <v>ES34M024</v>
      </c>
      <c r="AM49" s="5">
        <v>47</v>
      </c>
      <c r="AN49" s="1" t="s">
        <v>124</v>
      </c>
      <c r="AP49" s="5">
        <v>47</v>
      </c>
      <c r="AQ49" s="1" t="s">
        <v>124</v>
      </c>
    </row>
    <row r="50" spans="31:43">
      <c r="AE50" s="1" t="str">
        <f t="shared" si="8"/>
        <v>ES34M026</v>
      </c>
      <c r="AF50" s="1" t="s">
        <v>190</v>
      </c>
      <c r="AG50" s="1" t="s">
        <v>199</v>
      </c>
      <c r="AH50" s="1" t="s">
        <v>46</v>
      </c>
      <c r="AI50" s="1">
        <v>0</v>
      </c>
      <c r="AJ50" s="1">
        <v>26</v>
      </c>
      <c r="AK50" s="1" t="str">
        <f t="shared" si="9"/>
        <v>ES34M026</v>
      </c>
      <c r="AM50" s="5">
        <v>48</v>
      </c>
      <c r="AP50" s="5">
        <v>48</v>
      </c>
    </row>
    <row r="51" spans="31:43">
      <c r="AE51" s="1" t="str">
        <f t="shared" si="8"/>
        <v>ES34M028</v>
      </c>
      <c r="AF51" s="1" t="s">
        <v>191</v>
      </c>
      <c r="AG51" s="1" t="s">
        <v>199</v>
      </c>
      <c r="AH51" s="1" t="s">
        <v>46</v>
      </c>
      <c r="AI51" s="1">
        <v>0</v>
      </c>
      <c r="AJ51" s="1">
        <v>28</v>
      </c>
      <c r="AK51" s="1" t="str">
        <f t="shared" si="9"/>
        <v>ES34M028</v>
      </c>
    </row>
    <row r="52" spans="31:43">
      <c r="AE52" s="1" t="str">
        <f t="shared" si="8"/>
        <v>ES34M030</v>
      </c>
      <c r="AF52" s="1" t="s">
        <v>192</v>
      </c>
      <c r="AG52" s="1" t="s">
        <v>199</v>
      </c>
      <c r="AH52" s="1" t="s">
        <v>46</v>
      </c>
      <c r="AI52" s="1">
        <v>0</v>
      </c>
      <c r="AJ52" s="1">
        <v>30</v>
      </c>
      <c r="AK52" s="1" t="str">
        <f t="shared" si="9"/>
        <v>ES34M030</v>
      </c>
    </row>
    <row r="53" spans="31:43">
      <c r="AE53" s="1" t="str">
        <f t="shared" si="8"/>
        <v>ES34M033</v>
      </c>
      <c r="AF53" s="1" t="s">
        <v>193</v>
      </c>
      <c r="AG53" s="1" t="s">
        <v>199</v>
      </c>
      <c r="AH53" s="1" t="s">
        <v>46</v>
      </c>
      <c r="AI53" s="1">
        <v>0</v>
      </c>
      <c r="AJ53" s="1">
        <v>33</v>
      </c>
      <c r="AK53" s="1" t="str">
        <f t="shared" si="9"/>
        <v>ES34M033</v>
      </c>
    </row>
    <row r="54" spans="31:43">
      <c r="AE54" s="1" t="str">
        <f t="shared" si="8"/>
        <v>ES34M036</v>
      </c>
      <c r="AF54" s="1" t="s">
        <v>194</v>
      </c>
      <c r="AG54" s="1" t="s">
        <v>199</v>
      </c>
      <c r="AH54" s="1" t="s">
        <v>46</v>
      </c>
      <c r="AI54" s="1">
        <v>0</v>
      </c>
      <c r="AJ54" s="1">
        <v>36</v>
      </c>
      <c r="AK54" s="1" t="str">
        <f t="shared" si="9"/>
        <v>ES34M036</v>
      </c>
    </row>
    <row r="55" spans="31:43">
      <c r="AE55" s="1" t="str">
        <f t="shared" si="8"/>
        <v>ES34M039</v>
      </c>
      <c r="AF55" s="1" t="s">
        <v>195</v>
      </c>
      <c r="AG55" s="1" t="s">
        <v>199</v>
      </c>
      <c r="AH55" s="1" t="s">
        <v>46</v>
      </c>
      <c r="AI55" s="1">
        <v>0</v>
      </c>
      <c r="AJ55" s="1">
        <v>39</v>
      </c>
      <c r="AK55" s="1" t="str">
        <f t="shared" si="9"/>
        <v>ES34M039</v>
      </c>
    </row>
    <row r="56" spans="31:43">
      <c r="AE56" s="1" t="str">
        <f t="shared" si="8"/>
        <v>ES34M042</v>
      </c>
      <c r="AF56" s="1" t="s">
        <v>196</v>
      </c>
      <c r="AG56" s="1" t="s">
        <v>199</v>
      </c>
      <c r="AH56" s="1" t="s">
        <v>46</v>
      </c>
      <c r="AI56" s="1">
        <v>0</v>
      </c>
      <c r="AJ56" s="1">
        <v>42</v>
      </c>
      <c r="AK56" s="1" t="str">
        <f t="shared" si="9"/>
        <v>ES34M042</v>
      </c>
    </row>
    <row r="57" spans="31:43">
      <c r="AE57" s="1" t="str">
        <f t="shared" si="8"/>
        <v>ES34M046</v>
      </c>
      <c r="AF57" s="1" t="s">
        <v>197</v>
      </c>
      <c r="AG57" s="1" t="s">
        <v>199</v>
      </c>
      <c r="AH57" s="1" t="s">
        <v>46</v>
      </c>
      <c r="AI57" s="1">
        <v>0</v>
      </c>
      <c r="AJ57" s="1">
        <v>46</v>
      </c>
      <c r="AK57" s="1" t="str">
        <f t="shared" si="9"/>
        <v>ES34M046</v>
      </c>
    </row>
    <row r="58" spans="31:43">
      <c r="AE58" s="1" t="str">
        <f t="shared" si="8"/>
        <v>ES34M050</v>
      </c>
      <c r="AF58" s="1" t="s">
        <v>200</v>
      </c>
      <c r="AG58" s="1" t="s">
        <v>199</v>
      </c>
      <c r="AH58" s="1" t="s">
        <v>46</v>
      </c>
      <c r="AI58" s="1">
        <v>0</v>
      </c>
      <c r="AJ58" s="1">
        <v>50</v>
      </c>
      <c r="AK58" s="1" t="str">
        <f t="shared" ref="AK58:AK59" si="10">AG58&amp;AH58&amp;AI58&amp;AJ58</f>
        <v>ES34M050</v>
      </c>
    </row>
    <row r="59" spans="31:43">
      <c r="AE59" s="1" t="str">
        <f t="shared" si="8"/>
        <v>ES34M110</v>
      </c>
      <c r="AF59" s="1" t="s">
        <v>201</v>
      </c>
      <c r="AG59" s="1" t="s">
        <v>199</v>
      </c>
      <c r="AH59" s="1" t="s">
        <v>46</v>
      </c>
      <c r="AJ59" s="37">
        <v>110</v>
      </c>
      <c r="AK59" s="1" t="str">
        <f t="shared" si="10"/>
        <v>ES34M110</v>
      </c>
    </row>
    <row r="60" spans="31:43">
      <c r="AE60" s="1">
        <f t="shared" si="8"/>
        <v>0</v>
      </c>
      <c r="AF60" s="1" t="s">
        <v>202</v>
      </c>
    </row>
    <row r="61" spans="31:43">
      <c r="AE61" s="1" t="str">
        <f t="shared" si="8"/>
        <v>ES56M028</v>
      </c>
      <c r="AF61" s="1" t="s">
        <v>203</v>
      </c>
      <c r="AG61" s="1" t="s">
        <v>216</v>
      </c>
      <c r="AH61" s="1" t="s">
        <v>46</v>
      </c>
      <c r="AI61" s="1">
        <v>0</v>
      </c>
      <c r="AJ61" s="1">
        <v>28</v>
      </c>
      <c r="AK61" s="1" t="str">
        <f t="shared" ref="AK61:AK66" si="11">AG61&amp;AH61&amp;AI61&amp;AJ61</f>
        <v>ES56M028</v>
      </c>
    </row>
    <row r="62" spans="31:43">
      <c r="AE62" s="1" t="str">
        <f t="shared" si="8"/>
        <v>ES56M030</v>
      </c>
      <c r="AF62" s="1" t="s">
        <v>204</v>
      </c>
      <c r="AG62" s="1" t="s">
        <v>216</v>
      </c>
      <c r="AH62" s="1" t="s">
        <v>46</v>
      </c>
      <c r="AI62" s="1">
        <v>0</v>
      </c>
      <c r="AJ62" s="1">
        <v>30</v>
      </c>
      <c r="AK62" s="1" t="str">
        <f t="shared" si="11"/>
        <v>ES56M030</v>
      </c>
    </row>
    <row r="63" spans="31:43">
      <c r="AE63" s="1" t="str">
        <f t="shared" si="8"/>
        <v>ES56M033</v>
      </c>
      <c r="AF63" s="1" t="s">
        <v>205</v>
      </c>
      <c r="AG63" s="1" t="s">
        <v>216</v>
      </c>
      <c r="AH63" s="1" t="s">
        <v>46</v>
      </c>
      <c r="AI63" s="1">
        <v>0</v>
      </c>
      <c r="AJ63" s="1">
        <v>33</v>
      </c>
      <c r="AK63" s="1" t="str">
        <f t="shared" si="11"/>
        <v>ES56M033</v>
      </c>
    </row>
    <row r="64" spans="31:43">
      <c r="AE64" s="1" t="str">
        <f t="shared" si="8"/>
        <v>ES56M036</v>
      </c>
      <c r="AF64" s="1" t="s">
        <v>206</v>
      </c>
      <c r="AG64" s="1" t="s">
        <v>216</v>
      </c>
      <c r="AH64" s="1" t="s">
        <v>46</v>
      </c>
      <c r="AI64" s="1">
        <v>0</v>
      </c>
      <c r="AJ64" s="1">
        <v>36</v>
      </c>
      <c r="AK64" s="1" t="str">
        <f t="shared" si="11"/>
        <v>ES56M036</v>
      </c>
    </row>
    <row r="65" spans="31:37">
      <c r="AE65" s="1" t="str">
        <f t="shared" si="8"/>
        <v>ES56M039</v>
      </c>
      <c r="AF65" s="1" t="s">
        <v>207</v>
      </c>
      <c r="AG65" s="1" t="s">
        <v>216</v>
      </c>
      <c r="AH65" s="1" t="s">
        <v>46</v>
      </c>
      <c r="AI65" s="1">
        <v>0</v>
      </c>
      <c r="AJ65" s="1">
        <v>39</v>
      </c>
      <c r="AK65" s="1" t="str">
        <f t="shared" si="11"/>
        <v>ES56M039</v>
      </c>
    </row>
    <row r="66" spans="31:37">
      <c r="AE66" s="1" t="str">
        <f t="shared" si="8"/>
        <v>ES56M042</v>
      </c>
      <c r="AF66" s="1" t="s">
        <v>208</v>
      </c>
      <c r="AG66" s="1" t="s">
        <v>216</v>
      </c>
      <c r="AH66" s="1" t="s">
        <v>46</v>
      </c>
      <c r="AI66" s="1">
        <v>0</v>
      </c>
      <c r="AJ66" s="1">
        <v>42</v>
      </c>
      <c r="AK66" s="1" t="str">
        <f t="shared" si="11"/>
        <v>ES56M042</v>
      </c>
    </row>
    <row r="67" spans="31:37">
      <c r="AE67" s="1" t="str">
        <f t="shared" si="8"/>
        <v>ES56M046</v>
      </c>
      <c r="AF67" s="1" t="s">
        <v>209</v>
      </c>
      <c r="AG67" s="1" t="s">
        <v>216</v>
      </c>
      <c r="AH67" s="1" t="s">
        <v>46</v>
      </c>
      <c r="AI67" s="1">
        <v>0</v>
      </c>
      <c r="AJ67" s="1">
        <v>46</v>
      </c>
      <c r="AK67" s="1" t="str">
        <f t="shared" ref="AK67:AK73" si="12">AG67&amp;AH67&amp;AI67&amp;AJ67</f>
        <v>ES56M046</v>
      </c>
    </row>
    <row r="68" spans="31:37">
      <c r="AE68" s="1" t="str">
        <f t="shared" si="8"/>
        <v>ES56M050</v>
      </c>
      <c r="AF68" s="1" t="s">
        <v>210</v>
      </c>
      <c r="AG68" s="1" t="s">
        <v>216</v>
      </c>
      <c r="AH68" s="1" t="s">
        <v>46</v>
      </c>
      <c r="AI68" s="1">
        <v>0</v>
      </c>
      <c r="AJ68" s="1">
        <v>50</v>
      </c>
      <c r="AK68" s="1" t="str">
        <f t="shared" si="12"/>
        <v>ES56M050</v>
      </c>
    </row>
    <row r="69" spans="31:37">
      <c r="AE69" s="1" t="str">
        <f t="shared" si="8"/>
        <v>ES56M055</v>
      </c>
      <c r="AF69" s="1" t="s">
        <v>211</v>
      </c>
      <c r="AG69" s="1" t="s">
        <v>216</v>
      </c>
      <c r="AH69" s="1" t="s">
        <v>46</v>
      </c>
      <c r="AI69" s="1">
        <v>0</v>
      </c>
      <c r="AJ69" s="1">
        <v>55</v>
      </c>
      <c r="AK69" s="1" t="str">
        <f t="shared" si="12"/>
        <v>ES56M055</v>
      </c>
    </row>
    <row r="70" spans="31:37">
      <c r="AE70" s="1" t="str">
        <f t="shared" si="8"/>
        <v>ES56M060</v>
      </c>
      <c r="AF70" s="1" t="s">
        <v>212</v>
      </c>
      <c r="AG70" s="1" t="s">
        <v>216</v>
      </c>
      <c r="AH70" s="1" t="s">
        <v>46</v>
      </c>
      <c r="AI70" s="1">
        <v>0</v>
      </c>
      <c r="AJ70" s="1">
        <v>60</v>
      </c>
      <c r="AK70" s="1" t="str">
        <f t="shared" si="12"/>
        <v>ES56M060</v>
      </c>
    </row>
    <row r="71" spans="31:37">
      <c r="AE71" s="1" t="str">
        <f t="shared" si="8"/>
        <v>ES56M065</v>
      </c>
      <c r="AF71" s="1" t="s">
        <v>213</v>
      </c>
      <c r="AG71" s="1" t="s">
        <v>216</v>
      </c>
      <c r="AH71" s="1" t="s">
        <v>46</v>
      </c>
      <c r="AI71" s="1">
        <v>0</v>
      </c>
      <c r="AJ71" s="1">
        <v>65</v>
      </c>
      <c r="AK71" s="1" t="str">
        <f t="shared" si="12"/>
        <v>ES56M065</v>
      </c>
    </row>
    <row r="72" spans="31:37">
      <c r="AE72" s="1" t="str">
        <f t="shared" si="8"/>
        <v>ES56M070</v>
      </c>
      <c r="AF72" s="1" t="s">
        <v>214</v>
      </c>
      <c r="AG72" s="1" t="s">
        <v>216</v>
      </c>
      <c r="AH72" s="1" t="s">
        <v>46</v>
      </c>
      <c r="AI72" s="1">
        <v>0</v>
      </c>
      <c r="AJ72" s="1">
        <v>70</v>
      </c>
      <c r="AK72" s="1" t="str">
        <f t="shared" si="12"/>
        <v>ES56M070</v>
      </c>
    </row>
    <row r="73" spans="31:37">
      <c r="AE73" s="1" t="str">
        <f t="shared" si="8"/>
        <v>ES56M110</v>
      </c>
      <c r="AF73" s="1" t="s">
        <v>215</v>
      </c>
      <c r="AG73" s="1" t="s">
        <v>216</v>
      </c>
      <c r="AH73" s="1" t="s">
        <v>46</v>
      </c>
      <c r="AJ73" s="37">
        <v>110</v>
      </c>
      <c r="AK73" s="1" t="str">
        <f t="shared" si="12"/>
        <v>ES56M110</v>
      </c>
    </row>
    <row r="74" spans="31:37">
      <c r="AE74" s="1">
        <f t="shared" si="8"/>
        <v>0</v>
      </c>
      <c r="AF74" s="1" t="s">
        <v>226</v>
      </c>
    </row>
    <row r="75" spans="31:37">
      <c r="AE75" s="1" t="str">
        <f t="shared" si="8"/>
        <v>ES34F024</v>
      </c>
      <c r="AF75" s="1" t="s">
        <v>217</v>
      </c>
      <c r="AG75" s="1" t="s">
        <v>199</v>
      </c>
      <c r="AH75" s="1" t="s">
        <v>47</v>
      </c>
      <c r="AI75" s="1">
        <v>0</v>
      </c>
      <c r="AJ75" s="1">
        <v>24</v>
      </c>
      <c r="AK75" s="1" t="str">
        <f t="shared" ref="AK75:AK80" si="13">AG75&amp;AH75&amp;AI75&amp;AJ75</f>
        <v>ES34F024</v>
      </c>
    </row>
    <row r="76" spans="31:37">
      <c r="AE76" s="1" t="str">
        <f t="shared" si="8"/>
        <v>ES34F026</v>
      </c>
      <c r="AF76" s="1" t="s">
        <v>218</v>
      </c>
      <c r="AG76" s="1" t="s">
        <v>198</v>
      </c>
      <c r="AH76" s="1" t="s">
        <v>47</v>
      </c>
      <c r="AI76" s="1">
        <v>0</v>
      </c>
      <c r="AJ76" s="1">
        <v>26</v>
      </c>
      <c r="AK76" s="1" t="str">
        <f t="shared" si="13"/>
        <v>ES34F026</v>
      </c>
    </row>
    <row r="77" spans="31:37">
      <c r="AE77" s="1" t="str">
        <f t="shared" si="8"/>
        <v>ES34F028</v>
      </c>
      <c r="AF77" s="1" t="s">
        <v>219</v>
      </c>
      <c r="AG77" s="1" t="s">
        <v>198</v>
      </c>
      <c r="AH77" s="1" t="s">
        <v>47</v>
      </c>
      <c r="AI77" s="1">
        <v>0</v>
      </c>
      <c r="AJ77" s="1">
        <v>28</v>
      </c>
      <c r="AK77" s="1" t="str">
        <f t="shared" si="13"/>
        <v>ES34F028</v>
      </c>
    </row>
    <row r="78" spans="31:37">
      <c r="AE78" s="1" t="str">
        <f t="shared" si="8"/>
        <v>ES34F030</v>
      </c>
      <c r="AF78" s="1" t="s">
        <v>220</v>
      </c>
      <c r="AG78" s="1" t="s">
        <v>198</v>
      </c>
      <c r="AH78" s="1" t="s">
        <v>47</v>
      </c>
      <c r="AI78" s="1">
        <v>0</v>
      </c>
      <c r="AJ78" s="1">
        <v>30</v>
      </c>
      <c r="AK78" s="1" t="str">
        <f t="shared" si="13"/>
        <v>ES34F030</v>
      </c>
    </row>
    <row r="79" spans="31:37">
      <c r="AE79" s="1" t="str">
        <f t="shared" si="8"/>
        <v>ES34F033</v>
      </c>
      <c r="AF79" s="1" t="s">
        <v>221</v>
      </c>
      <c r="AG79" s="1" t="s">
        <v>198</v>
      </c>
      <c r="AH79" s="1" t="s">
        <v>47</v>
      </c>
      <c r="AI79" s="1">
        <v>0</v>
      </c>
      <c r="AJ79" s="1">
        <v>33</v>
      </c>
      <c r="AK79" s="1" t="str">
        <f t="shared" si="13"/>
        <v>ES34F033</v>
      </c>
    </row>
    <row r="80" spans="31:37">
      <c r="AE80" s="1" t="str">
        <f t="shared" si="8"/>
        <v>ES34F036</v>
      </c>
      <c r="AF80" s="1" t="s">
        <v>222</v>
      </c>
      <c r="AG80" s="1" t="s">
        <v>198</v>
      </c>
      <c r="AH80" s="1" t="s">
        <v>47</v>
      </c>
      <c r="AI80" s="1">
        <v>0</v>
      </c>
      <c r="AJ80" s="1">
        <v>36</v>
      </c>
      <c r="AK80" s="1" t="str">
        <f t="shared" si="13"/>
        <v>ES34F036</v>
      </c>
    </row>
    <row r="81" spans="31:46">
      <c r="AE81" s="1" t="str">
        <f t="shared" ref="AE81:AE94" si="14">AK81</f>
        <v>ES34F040</v>
      </c>
      <c r="AF81" s="1" t="s">
        <v>223</v>
      </c>
      <c r="AG81" s="1" t="s">
        <v>198</v>
      </c>
      <c r="AH81" s="1" t="s">
        <v>47</v>
      </c>
      <c r="AI81" s="1">
        <v>0</v>
      </c>
      <c r="AJ81" s="1">
        <v>40</v>
      </c>
      <c r="AK81" s="1" t="str">
        <f t="shared" ref="AK81:AK83" si="15">AG81&amp;AH81&amp;AI81&amp;AJ81</f>
        <v>ES34F040</v>
      </c>
    </row>
    <row r="82" spans="31:46">
      <c r="AE82" s="1" t="str">
        <f t="shared" si="14"/>
        <v>ES34F044</v>
      </c>
      <c r="AF82" s="1" t="s">
        <v>224</v>
      </c>
      <c r="AG82" s="1" t="s">
        <v>198</v>
      </c>
      <c r="AH82" s="1" t="s">
        <v>47</v>
      </c>
      <c r="AI82" s="1">
        <v>0</v>
      </c>
      <c r="AJ82" s="1">
        <v>44</v>
      </c>
      <c r="AK82" s="1" t="str">
        <f t="shared" si="15"/>
        <v>ES34F044</v>
      </c>
    </row>
    <row r="83" spans="31:46">
      <c r="AE83" s="1" t="str">
        <f t="shared" si="14"/>
        <v>ES34F110</v>
      </c>
      <c r="AF83" s="1" t="s">
        <v>225</v>
      </c>
      <c r="AG83" s="1" t="s">
        <v>198</v>
      </c>
      <c r="AH83" s="1" t="s">
        <v>47</v>
      </c>
      <c r="AJ83" s="37">
        <v>110</v>
      </c>
      <c r="AK83" s="1" t="str">
        <f t="shared" si="15"/>
        <v>ES34F110</v>
      </c>
    </row>
    <row r="84" spans="31:46">
      <c r="AE84" s="1">
        <f t="shared" si="14"/>
        <v>0</v>
      </c>
      <c r="AF84" s="1" t="s">
        <v>227</v>
      </c>
    </row>
    <row r="85" spans="31:46">
      <c r="AE85" s="1" t="str">
        <f t="shared" si="14"/>
        <v>ES56F028</v>
      </c>
      <c r="AF85" s="1" t="s">
        <v>228</v>
      </c>
      <c r="AG85" s="1" t="s">
        <v>216</v>
      </c>
      <c r="AH85" s="1" t="s">
        <v>47</v>
      </c>
      <c r="AI85" s="1">
        <v>0</v>
      </c>
      <c r="AJ85" s="1">
        <v>28</v>
      </c>
      <c r="AK85" s="1" t="str">
        <f t="shared" ref="AK85:AK91" si="16">AG85&amp;AH85&amp;AI85&amp;AJ85</f>
        <v>ES56F028</v>
      </c>
    </row>
    <row r="86" spans="31:46">
      <c r="AE86" s="1" t="str">
        <f t="shared" si="14"/>
        <v>ES56F030</v>
      </c>
      <c r="AF86" s="1" t="s">
        <v>229</v>
      </c>
      <c r="AG86" s="1" t="s">
        <v>216</v>
      </c>
      <c r="AH86" s="1" t="s">
        <v>47</v>
      </c>
      <c r="AI86" s="1">
        <v>0</v>
      </c>
      <c r="AJ86" s="1">
        <v>30</v>
      </c>
      <c r="AK86" s="1" t="str">
        <f t="shared" si="16"/>
        <v>ES56F030</v>
      </c>
    </row>
    <row r="87" spans="31:46">
      <c r="AE87" s="1" t="str">
        <f t="shared" si="14"/>
        <v>ES56F033</v>
      </c>
      <c r="AF87" s="1" t="s">
        <v>230</v>
      </c>
      <c r="AG87" s="1" t="s">
        <v>216</v>
      </c>
      <c r="AH87" s="1" t="s">
        <v>47</v>
      </c>
      <c r="AI87" s="1">
        <v>0</v>
      </c>
      <c r="AJ87" s="1">
        <v>33</v>
      </c>
      <c r="AK87" s="1" t="str">
        <f t="shared" si="16"/>
        <v>ES56F033</v>
      </c>
    </row>
    <row r="88" spans="31:46">
      <c r="AE88" s="1" t="str">
        <f t="shared" si="14"/>
        <v>ES56F036</v>
      </c>
      <c r="AF88" s="1" t="s">
        <v>231</v>
      </c>
      <c r="AG88" s="1" t="s">
        <v>216</v>
      </c>
      <c r="AH88" s="1" t="s">
        <v>47</v>
      </c>
      <c r="AI88" s="1">
        <v>0</v>
      </c>
      <c r="AJ88" s="1">
        <v>36</v>
      </c>
      <c r="AK88" s="1" t="str">
        <f t="shared" si="16"/>
        <v>ES56F036</v>
      </c>
    </row>
    <row r="89" spans="31:46">
      <c r="AE89" s="1" t="str">
        <f t="shared" si="14"/>
        <v>ES56F040</v>
      </c>
      <c r="AF89" s="1" t="s">
        <v>232</v>
      </c>
      <c r="AG89" s="1" t="s">
        <v>216</v>
      </c>
      <c r="AH89" s="1" t="s">
        <v>47</v>
      </c>
      <c r="AI89" s="1">
        <v>0</v>
      </c>
      <c r="AJ89" s="1">
        <v>40</v>
      </c>
      <c r="AK89" s="1" t="str">
        <f t="shared" si="16"/>
        <v>ES56F040</v>
      </c>
    </row>
    <row r="90" spans="31:46">
      <c r="AE90" s="1" t="str">
        <f t="shared" si="14"/>
        <v>ES56F045</v>
      </c>
      <c r="AF90" s="1" t="s">
        <v>233</v>
      </c>
      <c r="AG90" s="1" t="s">
        <v>216</v>
      </c>
      <c r="AH90" s="1" t="s">
        <v>47</v>
      </c>
      <c r="AI90" s="1">
        <v>0</v>
      </c>
      <c r="AJ90" s="1">
        <v>45</v>
      </c>
      <c r="AK90" s="1" t="str">
        <f t="shared" si="16"/>
        <v>ES56F045</v>
      </c>
    </row>
    <row r="91" spans="31:46">
      <c r="AE91" s="1" t="str">
        <f t="shared" si="14"/>
        <v>ES56F049</v>
      </c>
      <c r="AF91" s="1" t="s">
        <v>234</v>
      </c>
      <c r="AG91" s="1" t="s">
        <v>216</v>
      </c>
      <c r="AH91" s="1" t="s">
        <v>47</v>
      </c>
      <c r="AI91" s="1">
        <v>0</v>
      </c>
      <c r="AJ91" s="1">
        <v>49</v>
      </c>
      <c r="AK91" s="1" t="str">
        <f t="shared" si="16"/>
        <v>ES56F049</v>
      </c>
    </row>
    <row r="92" spans="31:46">
      <c r="AE92" s="1" t="str">
        <f t="shared" si="14"/>
        <v>ES56F053</v>
      </c>
      <c r="AF92" s="1" t="s">
        <v>235</v>
      </c>
      <c r="AG92" s="1" t="s">
        <v>216</v>
      </c>
      <c r="AH92" s="1" t="s">
        <v>47</v>
      </c>
      <c r="AI92" s="1">
        <v>0</v>
      </c>
      <c r="AJ92" s="1">
        <v>53</v>
      </c>
      <c r="AK92" s="1" t="str">
        <f t="shared" ref="AK92:AK94" si="17">AG92&amp;AH92&amp;AI92&amp;AJ92</f>
        <v>ES56F053</v>
      </c>
    </row>
    <row r="93" spans="31:46">
      <c r="AE93" s="1" t="str">
        <f t="shared" si="14"/>
        <v>ES56F058</v>
      </c>
      <c r="AF93" s="1" t="s">
        <v>236</v>
      </c>
      <c r="AG93" s="1" t="s">
        <v>216</v>
      </c>
      <c r="AH93" s="1" t="s">
        <v>47</v>
      </c>
      <c r="AI93" s="1">
        <v>0</v>
      </c>
      <c r="AJ93" s="1">
        <v>58</v>
      </c>
      <c r="AK93" s="1" t="str">
        <f t="shared" si="17"/>
        <v>ES56F058</v>
      </c>
    </row>
    <row r="94" spans="31:46">
      <c r="AE94" s="1" t="str">
        <f t="shared" si="14"/>
        <v>ES56F110</v>
      </c>
      <c r="AF94" s="1" t="s">
        <v>237</v>
      </c>
      <c r="AG94" s="1" t="s">
        <v>216</v>
      </c>
      <c r="AH94" s="1" t="s">
        <v>47</v>
      </c>
      <c r="AJ94" s="37">
        <v>110</v>
      </c>
      <c r="AK94" s="1" t="str">
        <f t="shared" si="17"/>
        <v>ES56F110</v>
      </c>
    </row>
    <row r="95" spans="31:46">
      <c r="AN95" s="1">
        <f t="shared" ref="AN95:AN114" si="18">AT95</f>
        <v>0</v>
      </c>
      <c r="AO95" s="1" t="s">
        <v>14</v>
      </c>
    </row>
    <row r="96" spans="31:46">
      <c r="AN96" s="1" t="str">
        <f t="shared" si="18"/>
        <v>JHM038</v>
      </c>
      <c r="AO96" s="1" t="s">
        <v>28</v>
      </c>
      <c r="AP96" s="1" t="s">
        <v>48</v>
      </c>
      <c r="AQ96" s="1" t="s">
        <v>46</v>
      </c>
      <c r="AR96" s="1">
        <v>0</v>
      </c>
      <c r="AS96" s="1">
        <v>38</v>
      </c>
      <c r="AT96" s="1" t="str">
        <f t="shared" ref="AT96:AT104" si="19">AP96&amp;AQ96&amp;AR96&amp;AS96</f>
        <v>JHM038</v>
      </c>
    </row>
    <row r="97" spans="40:46">
      <c r="AN97" s="1" t="str">
        <f t="shared" si="18"/>
        <v>JHM042</v>
      </c>
      <c r="AO97" s="1" t="s">
        <v>29</v>
      </c>
      <c r="AP97" s="1" t="s">
        <v>48</v>
      </c>
      <c r="AQ97" s="1" t="s">
        <v>46</v>
      </c>
      <c r="AR97" s="1">
        <v>0</v>
      </c>
      <c r="AS97" s="1">
        <v>42</v>
      </c>
      <c r="AT97" s="1" t="str">
        <f t="shared" si="19"/>
        <v>JHM042</v>
      </c>
    </row>
    <row r="98" spans="40:46">
      <c r="AN98" s="1" t="str">
        <f t="shared" si="18"/>
        <v>JHM047</v>
      </c>
      <c r="AO98" s="1" t="s">
        <v>30</v>
      </c>
      <c r="AP98" s="1" t="s">
        <v>48</v>
      </c>
      <c r="AQ98" s="1" t="s">
        <v>46</v>
      </c>
      <c r="AR98" s="1">
        <v>0</v>
      </c>
      <c r="AS98" s="1">
        <v>47</v>
      </c>
      <c r="AT98" s="1" t="str">
        <f t="shared" si="19"/>
        <v>JHM047</v>
      </c>
    </row>
    <row r="99" spans="40:46">
      <c r="AN99" s="1" t="str">
        <f t="shared" si="18"/>
        <v>JHM053</v>
      </c>
      <c r="AO99" s="1" t="s">
        <v>31</v>
      </c>
      <c r="AP99" s="1" t="s">
        <v>48</v>
      </c>
      <c r="AQ99" s="1" t="s">
        <v>46</v>
      </c>
      <c r="AR99" s="1">
        <v>0</v>
      </c>
      <c r="AS99" s="1">
        <v>53</v>
      </c>
      <c r="AT99" s="1" t="str">
        <f t="shared" si="19"/>
        <v>JHM053</v>
      </c>
    </row>
    <row r="100" spans="40:46">
      <c r="AN100" s="1" t="str">
        <f t="shared" si="18"/>
        <v>JHM059</v>
      </c>
      <c r="AO100" s="1" t="s">
        <v>32</v>
      </c>
      <c r="AP100" s="1" t="s">
        <v>48</v>
      </c>
      <c r="AQ100" s="1" t="s">
        <v>46</v>
      </c>
      <c r="AR100" s="1">
        <v>0</v>
      </c>
      <c r="AS100" s="1">
        <v>59</v>
      </c>
      <c r="AT100" s="1" t="str">
        <f t="shared" si="19"/>
        <v>JHM059</v>
      </c>
    </row>
    <row r="101" spans="40:46">
      <c r="AN101" s="1" t="str">
        <f t="shared" si="18"/>
        <v>JHM066</v>
      </c>
      <c r="AO101" s="1" t="s">
        <v>33</v>
      </c>
      <c r="AP101" s="1" t="s">
        <v>48</v>
      </c>
      <c r="AQ101" s="1" t="s">
        <v>46</v>
      </c>
      <c r="AR101" s="1">
        <v>0</v>
      </c>
      <c r="AS101" s="1">
        <v>66</v>
      </c>
      <c r="AT101" s="1" t="str">
        <f t="shared" si="19"/>
        <v>JHM066</v>
      </c>
    </row>
    <row r="102" spans="40:46">
      <c r="AN102" s="1" t="str">
        <f t="shared" si="18"/>
        <v>JHM073</v>
      </c>
      <c r="AO102" s="1" t="s">
        <v>34</v>
      </c>
      <c r="AP102" s="1" t="s">
        <v>48</v>
      </c>
      <c r="AQ102" s="1" t="s">
        <v>46</v>
      </c>
      <c r="AR102" s="1">
        <v>0</v>
      </c>
      <c r="AS102" s="1">
        <v>73</v>
      </c>
      <c r="AT102" s="1" t="str">
        <f t="shared" si="19"/>
        <v>JHM073</v>
      </c>
    </row>
    <row r="103" spans="40:46">
      <c r="AN103" s="1" t="str">
        <f t="shared" si="18"/>
        <v>JHM085</v>
      </c>
      <c r="AO103" s="1" t="s">
        <v>35</v>
      </c>
      <c r="AP103" s="1" t="s">
        <v>48</v>
      </c>
      <c r="AQ103" s="1" t="s">
        <v>46</v>
      </c>
      <c r="AR103" s="1">
        <v>0</v>
      </c>
      <c r="AS103" s="1">
        <v>85</v>
      </c>
      <c r="AT103" s="1" t="str">
        <f t="shared" si="19"/>
        <v>JHM085</v>
      </c>
    </row>
    <row r="104" spans="40:46">
      <c r="AN104" s="1" t="str">
        <f t="shared" si="18"/>
        <v>JHM110</v>
      </c>
      <c r="AO104" s="1" t="s">
        <v>36</v>
      </c>
      <c r="AP104" s="1" t="s">
        <v>48</v>
      </c>
      <c r="AQ104" s="1" t="s">
        <v>46</v>
      </c>
      <c r="AS104" s="1">
        <v>110</v>
      </c>
      <c r="AT104" s="1" t="str">
        <f t="shared" si="19"/>
        <v>JHM110</v>
      </c>
    </row>
    <row r="105" spans="40:46">
      <c r="AN105" s="1">
        <f t="shared" si="18"/>
        <v>0</v>
      </c>
      <c r="AO105" s="1" t="s">
        <v>15</v>
      </c>
    </row>
    <row r="106" spans="40:46">
      <c r="AN106" s="1" t="str">
        <f t="shared" si="18"/>
        <v>JHF034</v>
      </c>
      <c r="AO106" s="1" t="s">
        <v>37</v>
      </c>
      <c r="AP106" s="1" t="s">
        <v>48</v>
      </c>
      <c r="AQ106" s="1" t="s">
        <v>47</v>
      </c>
      <c r="AR106" s="1">
        <v>0</v>
      </c>
      <c r="AS106" s="1">
        <v>34</v>
      </c>
      <c r="AT106" s="1" t="str">
        <f t="shared" ref="AT106:AT114" si="20">AP106&amp;AQ106&amp;AR106&amp;AS106</f>
        <v>JHF034</v>
      </c>
    </row>
    <row r="107" spans="40:46">
      <c r="AN107" s="1" t="str">
        <f t="shared" si="18"/>
        <v>JHF037</v>
      </c>
      <c r="AO107" s="1" t="s">
        <v>38</v>
      </c>
      <c r="AP107" s="1" t="s">
        <v>48</v>
      </c>
      <c r="AQ107" s="1" t="s">
        <v>47</v>
      </c>
      <c r="AR107" s="1">
        <v>0</v>
      </c>
      <c r="AS107" s="1">
        <v>37</v>
      </c>
      <c r="AT107" s="1" t="str">
        <f t="shared" si="20"/>
        <v>JHF037</v>
      </c>
    </row>
    <row r="108" spans="40:46">
      <c r="AN108" s="1" t="str">
        <f t="shared" si="18"/>
        <v>JHF040</v>
      </c>
      <c r="AO108" s="1" t="s">
        <v>39</v>
      </c>
      <c r="AP108" s="1" t="s">
        <v>48</v>
      </c>
      <c r="AQ108" s="1" t="s">
        <v>47</v>
      </c>
      <c r="AR108" s="1">
        <v>0</v>
      </c>
      <c r="AS108" s="1">
        <v>40</v>
      </c>
      <c r="AT108" s="1" t="str">
        <f t="shared" si="20"/>
        <v>JHF040</v>
      </c>
    </row>
    <row r="109" spans="40:46">
      <c r="AN109" s="1" t="str">
        <f t="shared" si="18"/>
        <v>JHF044</v>
      </c>
      <c r="AO109" s="1" t="s">
        <v>40</v>
      </c>
      <c r="AP109" s="1" t="s">
        <v>48</v>
      </c>
      <c r="AQ109" s="1" t="s">
        <v>47</v>
      </c>
      <c r="AR109" s="1">
        <v>0</v>
      </c>
      <c r="AS109" s="1">
        <v>44</v>
      </c>
      <c r="AT109" s="1" t="str">
        <f t="shared" si="20"/>
        <v>JHF044</v>
      </c>
    </row>
    <row r="110" spans="40:46">
      <c r="AN110" s="1" t="str">
        <f t="shared" si="18"/>
        <v>JHF048</v>
      </c>
      <c r="AO110" s="1" t="s">
        <v>41</v>
      </c>
      <c r="AP110" s="1" t="s">
        <v>48</v>
      </c>
      <c r="AQ110" s="1" t="s">
        <v>47</v>
      </c>
      <c r="AR110" s="1">
        <v>0</v>
      </c>
      <c r="AS110" s="1">
        <v>48</v>
      </c>
      <c r="AT110" s="1" t="str">
        <f t="shared" si="20"/>
        <v>JHF048</v>
      </c>
    </row>
    <row r="111" spans="40:46">
      <c r="AN111" s="1" t="str">
        <f t="shared" si="18"/>
        <v>JHF052</v>
      </c>
      <c r="AO111" s="1" t="s">
        <v>42</v>
      </c>
      <c r="AP111" s="1" t="s">
        <v>48</v>
      </c>
      <c r="AQ111" s="1" t="s">
        <v>47</v>
      </c>
      <c r="AR111" s="1">
        <v>0</v>
      </c>
      <c r="AS111" s="1">
        <v>52</v>
      </c>
      <c r="AT111" s="1" t="str">
        <f t="shared" si="20"/>
        <v>JHF052</v>
      </c>
    </row>
    <row r="112" spans="40:46">
      <c r="AN112" s="1" t="str">
        <f t="shared" si="18"/>
        <v>JHF057</v>
      </c>
      <c r="AO112" s="1" t="s">
        <v>43</v>
      </c>
      <c r="AP112" s="1" t="s">
        <v>48</v>
      </c>
      <c r="AQ112" s="1" t="s">
        <v>47</v>
      </c>
      <c r="AR112" s="1">
        <v>0</v>
      </c>
      <c r="AS112" s="1">
        <v>57</v>
      </c>
      <c r="AT112" s="1" t="str">
        <f t="shared" si="20"/>
        <v>JHF057</v>
      </c>
    </row>
    <row r="113" spans="30:46">
      <c r="AN113" s="1" t="str">
        <f t="shared" si="18"/>
        <v>JHF062</v>
      </c>
      <c r="AO113" s="1" t="s">
        <v>44</v>
      </c>
      <c r="AP113" s="1" t="s">
        <v>48</v>
      </c>
      <c r="AQ113" s="1" t="s">
        <v>47</v>
      </c>
      <c r="AR113" s="1">
        <v>0</v>
      </c>
      <c r="AS113" s="1">
        <v>62</v>
      </c>
      <c r="AT113" s="1" t="str">
        <f t="shared" si="20"/>
        <v>JHF062</v>
      </c>
    </row>
    <row r="114" spans="30:46">
      <c r="AN114" s="1" t="str">
        <f t="shared" si="18"/>
        <v>JHF070</v>
      </c>
      <c r="AO114" s="1" t="s">
        <v>45</v>
      </c>
      <c r="AP114" s="1" t="s">
        <v>48</v>
      </c>
      <c r="AQ114" s="1" t="s">
        <v>47</v>
      </c>
      <c r="AR114" s="1">
        <v>0</v>
      </c>
      <c r="AS114" s="1">
        <v>70</v>
      </c>
      <c r="AT114" s="1" t="str">
        <f t="shared" si="20"/>
        <v>JHF070</v>
      </c>
    </row>
    <row r="115" spans="30:46">
      <c r="AJ115" s="37"/>
    </row>
    <row r="118" spans="30:46" ht="14.25" thickBot="1"/>
    <row r="119" spans="30:46" ht="14.25" thickTop="1">
      <c r="AD119" s="124"/>
      <c r="AE119" s="116"/>
      <c r="AF119" s="117" t="s">
        <v>5</v>
      </c>
      <c r="AG119" s="117"/>
      <c r="AH119" s="117"/>
      <c r="AI119" s="117"/>
      <c r="AJ119" s="117"/>
      <c r="AK119" s="117"/>
      <c r="AL119" s="117"/>
      <c r="AM119" s="118"/>
      <c r="AO119" s="1" t="s">
        <v>5</v>
      </c>
    </row>
    <row r="120" spans="30:46">
      <c r="AD120" s="125"/>
      <c r="AE120" s="119"/>
      <c r="AF120" s="1" t="s">
        <v>297</v>
      </c>
      <c r="AM120" s="120"/>
      <c r="AO120" s="1" t="s">
        <v>297</v>
      </c>
    </row>
    <row r="121" spans="30:46">
      <c r="AD121" s="125" t="str">
        <f>AK121</f>
        <v>ES12A020</v>
      </c>
      <c r="AE121" s="119" t="str">
        <f>$AF$120&amp;AF121</f>
        <v>【小１・２】20kg級</v>
      </c>
      <c r="AF121" s="1" t="s">
        <v>340</v>
      </c>
      <c r="AG121" s="1" t="s">
        <v>306</v>
      </c>
      <c r="AH121" s="1" t="s">
        <v>307</v>
      </c>
      <c r="AI121" s="1">
        <v>0</v>
      </c>
      <c r="AJ121" s="1">
        <v>20</v>
      </c>
      <c r="AK121" s="1" t="str">
        <f t="shared" ref="AK121:AK128" si="21">AG121&amp;AH121&amp;AI121&amp;AJ121</f>
        <v>ES12A020</v>
      </c>
      <c r="AL121" s="1" t="s">
        <v>373</v>
      </c>
      <c r="AM121" s="120"/>
      <c r="AO121" s="1" t="s">
        <v>6</v>
      </c>
    </row>
    <row r="122" spans="30:46">
      <c r="AD122" s="125" t="str">
        <f t="shared" ref="AD122:AD185" si="22">AK122</f>
        <v>ES12A022</v>
      </c>
      <c r="AE122" s="119" t="str">
        <f t="shared" ref="AE122:AE129" si="23">$AF$120&amp;AF122</f>
        <v>【小１・２】22kg級</v>
      </c>
      <c r="AF122" s="1" t="s">
        <v>341</v>
      </c>
      <c r="AG122" s="1" t="s">
        <v>306</v>
      </c>
      <c r="AH122" s="1" t="s">
        <v>307</v>
      </c>
      <c r="AI122" s="1">
        <v>0</v>
      </c>
      <c r="AJ122" s="1">
        <v>22</v>
      </c>
      <c r="AK122" s="1" t="str">
        <f t="shared" si="21"/>
        <v>ES12A022</v>
      </c>
      <c r="AL122" s="1" t="s">
        <v>373</v>
      </c>
      <c r="AM122" s="120"/>
      <c r="AO122" s="1" t="s">
        <v>7</v>
      </c>
    </row>
    <row r="123" spans="30:46">
      <c r="AD123" s="125" t="str">
        <f t="shared" si="22"/>
        <v>ES12A024</v>
      </c>
      <c r="AE123" s="119" t="str">
        <f t="shared" si="23"/>
        <v>【小１・２】24kg級</v>
      </c>
      <c r="AF123" s="1" t="s">
        <v>343</v>
      </c>
      <c r="AG123" s="1" t="s">
        <v>306</v>
      </c>
      <c r="AH123" s="1" t="s">
        <v>307</v>
      </c>
      <c r="AI123" s="1">
        <v>0</v>
      </c>
      <c r="AJ123" s="1">
        <v>24</v>
      </c>
      <c r="AK123" s="1" t="str">
        <f t="shared" si="21"/>
        <v>ES12A024</v>
      </c>
      <c r="AL123" s="1" t="s">
        <v>373</v>
      </c>
      <c r="AM123" s="120"/>
      <c r="AO123" s="1" t="s">
        <v>8</v>
      </c>
    </row>
    <row r="124" spans="30:46">
      <c r="AD124" s="125" t="str">
        <f t="shared" si="22"/>
        <v>ES12A026</v>
      </c>
      <c r="AE124" s="119" t="str">
        <f t="shared" si="23"/>
        <v>【小１・２】26kg級</v>
      </c>
      <c r="AF124" s="1" t="s">
        <v>345</v>
      </c>
      <c r="AG124" s="1" t="s">
        <v>306</v>
      </c>
      <c r="AH124" s="1" t="s">
        <v>307</v>
      </c>
      <c r="AI124" s="1">
        <v>0</v>
      </c>
      <c r="AJ124" s="1">
        <v>26</v>
      </c>
      <c r="AK124" s="1" t="str">
        <f t="shared" si="21"/>
        <v>ES12A026</v>
      </c>
      <c r="AL124" s="1" t="s">
        <v>373</v>
      </c>
      <c r="AM124" s="120"/>
      <c r="AO124" s="1" t="s">
        <v>9</v>
      </c>
    </row>
    <row r="125" spans="30:46">
      <c r="AD125" s="125" t="str">
        <f t="shared" si="22"/>
        <v>ES12A028</v>
      </c>
      <c r="AE125" s="119" t="str">
        <f t="shared" si="23"/>
        <v>【小１・２】28kg級</v>
      </c>
      <c r="AF125" s="1" t="s">
        <v>347</v>
      </c>
      <c r="AG125" s="1" t="s">
        <v>306</v>
      </c>
      <c r="AH125" s="1" t="s">
        <v>307</v>
      </c>
      <c r="AI125" s="1">
        <v>0</v>
      </c>
      <c r="AJ125" s="1">
        <v>28</v>
      </c>
      <c r="AK125" s="1" t="str">
        <f t="shared" si="21"/>
        <v>ES12A028</v>
      </c>
      <c r="AL125" s="1" t="s">
        <v>373</v>
      </c>
      <c r="AM125" s="120"/>
      <c r="AO125" s="1" t="s">
        <v>10</v>
      </c>
    </row>
    <row r="126" spans="30:46">
      <c r="AD126" s="125" t="str">
        <f t="shared" si="22"/>
        <v>ES12A030</v>
      </c>
      <c r="AE126" s="119" t="str">
        <f t="shared" si="23"/>
        <v>【小１・２】30kg級</v>
      </c>
      <c r="AF126" s="1" t="s">
        <v>349</v>
      </c>
      <c r="AG126" s="1" t="s">
        <v>306</v>
      </c>
      <c r="AH126" s="1" t="s">
        <v>307</v>
      </c>
      <c r="AI126" s="1">
        <v>0</v>
      </c>
      <c r="AJ126" s="1">
        <v>30</v>
      </c>
      <c r="AK126" s="1" t="str">
        <f t="shared" si="21"/>
        <v>ES12A030</v>
      </c>
      <c r="AL126" s="1" t="s">
        <v>373</v>
      </c>
      <c r="AM126" s="120"/>
      <c r="AO126" s="1" t="s">
        <v>11</v>
      </c>
    </row>
    <row r="127" spans="30:46">
      <c r="AD127" s="125" t="str">
        <f t="shared" si="22"/>
        <v>ES12A033</v>
      </c>
      <c r="AE127" s="119" t="str">
        <f t="shared" si="23"/>
        <v>【小１・２】33kg級</v>
      </c>
      <c r="AF127" s="1" t="s">
        <v>351</v>
      </c>
      <c r="AG127" s="1" t="s">
        <v>306</v>
      </c>
      <c r="AH127" s="1" t="s">
        <v>307</v>
      </c>
      <c r="AI127" s="1">
        <v>0</v>
      </c>
      <c r="AJ127" s="1">
        <v>33</v>
      </c>
      <c r="AK127" s="1" t="str">
        <f t="shared" si="21"/>
        <v>ES12A033</v>
      </c>
      <c r="AL127" s="1" t="s">
        <v>373</v>
      </c>
      <c r="AM127" s="120"/>
      <c r="AO127" s="1" t="s">
        <v>12</v>
      </c>
    </row>
    <row r="128" spans="30:46">
      <c r="AD128" s="125" t="str">
        <f t="shared" si="22"/>
        <v>ES12A110</v>
      </c>
      <c r="AE128" s="119" t="str">
        <f t="shared" si="23"/>
        <v>【小１・２】+33kg級</v>
      </c>
      <c r="AF128" s="37" t="s">
        <v>352</v>
      </c>
      <c r="AG128" s="1" t="s">
        <v>306</v>
      </c>
      <c r="AH128" s="1" t="s">
        <v>307</v>
      </c>
      <c r="AJ128" s="1">
        <v>110</v>
      </c>
      <c r="AK128" s="1" t="str">
        <f t="shared" si="21"/>
        <v>ES12A110</v>
      </c>
      <c r="AL128" s="1" t="s">
        <v>373</v>
      </c>
      <c r="AM128" s="120"/>
      <c r="AO128" s="1" t="s">
        <v>13</v>
      </c>
    </row>
    <row r="129" spans="30:41">
      <c r="AD129" s="125">
        <f t="shared" si="22"/>
        <v>0</v>
      </c>
      <c r="AE129" s="119" t="str">
        <f t="shared" si="23"/>
        <v>【小１・２】</v>
      </c>
      <c r="AL129" s="1" t="s">
        <v>373</v>
      </c>
      <c r="AM129" s="120"/>
    </row>
    <row r="130" spans="30:41">
      <c r="AD130" s="125">
        <f t="shared" si="22"/>
        <v>0</v>
      </c>
      <c r="AE130" s="119">
        <f t="shared" ref="AE130:AE185" si="24">AK130</f>
        <v>0</v>
      </c>
      <c r="AF130" s="1" t="s">
        <v>6</v>
      </c>
      <c r="AM130" s="120"/>
    </row>
    <row r="131" spans="30:41">
      <c r="AD131" s="125" t="str">
        <f t="shared" si="22"/>
        <v>ES3M024</v>
      </c>
      <c r="AE131" s="119" t="str">
        <f>$AF$130&amp;AF131</f>
        <v>【小３男子】24kg級</v>
      </c>
      <c r="AF131" s="1" t="s">
        <v>342</v>
      </c>
      <c r="AG131" s="1" t="s">
        <v>19</v>
      </c>
      <c r="AH131" s="1" t="s">
        <v>46</v>
      </c>
      <c r="AI131" s="1">
        <v>0</v>
      </c>
      <c r="AJ131" s="1">
        <v>24</v>
      </c>
      <c r="AK131" s="1" t="str">
        <f t="shared" ref="AK131:AK141" si="25">AG131&amp;AH131&amp;AI131&amp;AJ131</f>
        <v>ES3M024</v>
      </c>
      <c r="AL131" s="1">
        <v>3</v>
      </c>
      <c r="AM131" s="120"/>
    </row>
    <row r="132" spans="30:41">
      <c r="AD132" s="125" t="str">
        <f t="shared" si="22"/>
        <v>ES3M026</v>
      </c>
      <c r="AE132" s="119" t="str">
        <f t="shared" ref="AE132:AE142" si="26">$AF$130&amp;AF132</f>
        <v>【小３男子】26kg級</v>
      </c>
      <c r="AF132" s="1" t="s">
        <v>344</v>
      </c>
      <c r="AG132" s="1" t="s">
        <v>19</v>
      </c>
      <c r="AH132" s="1" t="s">
        <v>46</v>
      </c>
      <c r="AI132" s="1">
        <v>0</v>
      </c>
      <c r="AJ132" s="1">
        <v>26</v>
      </c>
      <c r="AK132" s="1" t="str">
        <f t="shared" si="25"/>
        <v>ES3M026</v>
      </c>
      <c r="AL132" s="1">
        <v>3</v>
      </c>
      <c r="AM132" s="120"/>
    </row>
    <row r="133" spans="30:41">
      <c r="AD133" s="125" t="str">
        <f t="shared" si="22"/>
        <v>ES3M028</v>
      </c>
      <c r="AE133" s="119" t="str">
        <f t="shared" si="26"/>
        <v>【小３男子】28kg級</v>
      </c>
      <c r="AF133" s="1" t="s">
        <v>346</v>
      </c>
      <c r="AG133" s="1" t="s">
        <v>19</v>
      </c>
      <c r="AH133" s="1" t="s">
        <v>46</v>
      </c>
      <c r="AI133" s="1">
        <v>0</v>
      </c>
      <c r="AJ133" s="1">
        <v>28</v>
      </c>
      <c r="AK133" s="1" t="str">
        <f t="shared" si="25"/>
        <v>ES3M028</v>
      </c>
      <c r="AL133" s="1">
        <v>3</v>
      </c>
      <c r="AM133" s="120"/>
    </row>
    <row r="134" spans="30:41">
      <c r="AD134" s="125" t="str">
        <f t="shared" si="22"/>
        <v>ES3M030</v>
      </c>
      <c r="AE134" s="119" t="str">
        <f t="shared" si="26"/>
        <v>【小３男子】30kg級</v>
      </c>
      <c r="AF134" s="1" t="s">
        <v>348</v>
      </c>
      <c r="AG134" s="1" t="s">
        <v>19</v>
      </c>
      <c r="AH134" s="1" t="s">
        <v>46</v>
      </c>
      <c r="AI134" s="1">
        <v>0</v>
      </c>
      <c r="AJ134" s="1">
        <v>30</v>
      </c>
      <c r="AK134" s="1" t="str">
        <f t="shared" si="25"/>
        <v>ES3M030</v>
      </c>
      <c r="AL134" s="1">
        <v>3</v>
      </c>
      <c r="AM134" s="120"/>
      <c r="AO134" s="1" t="s">
        <v>14</v>
      </c>
    </row>
    <row r="135" spans="30:41">
      <c r="AD135" s="125" t="str">
        <f t="shared" si="22"/>
        <v>ES3M033</v>
      </c>
      <c r="AE135" s="119" t="str">
        <f t="shared" si="26"/>
        <v>【小３男子】33kg級</v>
      </c>
      <c r="AF135" s="1" t="s">
        <v>350</v>
      </c>
      <c r="AG135" s="1" t="s">
        <v>19</v>
      </c>
      <c r="AH135" s="1" t="s">
        <v>46</v>
      </c>
      <c r="AI135" s="1">
        <v>0</v>
      </c>
      <c r="AJ135" s="1">
        <v>33</v>
      </c>
      <c r="AK135" s="1" t="str">
        <f t="shared" si="25"/>
        <v>ES3M033</v>
      </c>
      <c r="AL135" s="1">
        <v>3</v>
      </c>
      <c r="AM135" s="120"/>
      <c r="AO135" s="1" t="s">
        <v>15</v>
      </c>
    </row>
    <row r="136" spans="30:41">
      <c r="AD136" s="125" t="str">
        <f t="shared" si="22"/>
        <v>ES3M036</v>
      </c>
      <c r="AE136" s="119" t="str">
        <f t="shared" si="26"/>
        <v>【小３男子】36kg級</v>
      </c>
      <c r="AF136" s="1" t="s">
        <v>353</v>
      </c>
      <c r="AG136" s="1" t="s">
        <v>19</v>
      </c>
      <c r="AH136" s="1" t="s">
        <v>46</v>
      </c>
      <c r="AI136" s="1">
        <v>0</v>
      </c>
      <c r="AJ136" s="1">
        <v>36</v>
      </c>
      <c r="AK136" s="1" t="str">
        <f t="shared" si="25"/>
        <v>ES3M036</v>
      </c>
      <c r="AL136" s="1">
        <v>3</v>
      </c>
      <c r="AM136" s="120"/>
    </row>
    <row r="137" spans="30:41">
      <c r="AD137" s="125" t="str">
        <f t="shared" si="22"/>
        <v>ES3M039</v>
      </c>
      <c r="AE137" s="119" t="str">
        <f t="shared" si="26"/>
        <v>【小３男子】39kg級</v>
      </c>
      <c r="AF137" s="1" t="s">
        <v>354</v>
      </c>
      <c r="AG137" s="1" t="s">
        <v>19</v>
      </c>
      <c r="AH137" s="1" t="s">
        <v>46</v>
      </c>
      <c r="AI137" s="1">
        <v>0</v>
      </c>
      <c r="AJ137" s="1">
        <v>39</v>
      </c>
      <c r="AK137" s="1" t="str">
        <f t="shared" si="25"/>
        <v>ES3M039</v>
      </c>
      <c r="AL137" s="1">
        <v>3</v>
      </c>
      <c r="AM137" s="120"/>
    </row>
    <row r="138" spans="30:41">
      <c r="AD138" s="125" t="str">
        <f t="shared" si="22"/>
        <v>ES3M042</v>
      </c>
      <c r="AE138" s="119" t="str">
        <f t="shared" si="26"/>
        <v>【小３男子】42kg級</v>
      </c>
      <c r="AF138" s="1" t="s">
        <v>355</v>
      </c>
      <c r="AG138" s="1" t="s">
        <v>19</v>
      </c>
      <c r="AH138" s="1" t="s">
        <v>46</v>
      </c>
      <c r="AI138" s="1">
        <v>0</v>
      </c>
      <c r="AJ138" s="1">
        <v>42</v>
      </c>
      <c r="AK138" s="1" t="str">
        <f t="shared" si="25"/>
        <v>ES3M042</v>
      </c>
      <c r="AL138" s="1">
        <v>3</v>
      </c>
      <c r="AM138" s="120"/>
    </row>
    <row r="139" spans="30:41">
      <c r="AD139" s="125" t="str">
        <f t="shared" si="22"/>
        <v>ES3M046</v>
      </c>
      <c r="AE139" s="119" t="str">
        <f t="shared" si="26"/>
        <v>【小３男子】46kg級</v>
      </c>
      <c r="AF139" s="1" t="s">
        <v>356</v>
      </c>
      <c r="AG139" s="1" t="s">
        <v>19</v>
      </c>
      <c r="AH139" s="1" t="s">
        <v>46</v>
      </c>
      <c r="AI139" s="1">
        <v>0</v>
      </c>
      <c r="AJ139" s="1">
        <v>46</v>
      </c>
      <c r="AK139" s="1" t="str">
        <f t="shared" si="25"/>
        <v>ES3M046</v>
      </c>
      <c r="AL139" s="1">
        <v>3</v>
      </c>
      <c r="AM139" s="120"/>
    </row>
    <row r="140" spans="30:41">
      <c r="AD140" s="125" t="str">
        <f t="shared" si="22"/>
        <v>ES3M050</v>
      </c>
      <c r="AE140" s="119" t="str">
        <f t="shared" si="26"/>
        <v>【小３男子】50kg級</v>
      </c>
      <c r="AF140" s="1" t="s">
        <v>357</v>
      </c>
      <c r="AG140" s="1" t="s">
        <v>338</v>
      </c>
      <c r="AH140" s="1" t="s">
        <v>46</v>
      </c>
      <c r="AI140" s="1">
        <v>0</v>
      </c>
      <c r="AJ140" s="1">
        <v>50</v>
      </c>
      <c r="AK140" s="1" t="str">
        <f t="shared" ref="AK140" si="27">AG140&amp;AH140&amp;AI140&amp;AJ140</f>
        <v>ES3M050</v>
      </c>
      <c r="AL140" s="1">
        <v>3</v>
      </c>
      <c r="AM140" s="120"/>
    </row>
    <row r="141" spans="30:41">
      <c r="AD141" s="125" t="str">
        <f t="shared" si="22"/>
        <v>ES3M110</v>
      </c>
      <c r="AE141" s="119" t="str">
        <f t="shared" si="26"/>
        <v>【小３男子】+50kg級</v>
      </c>
      <c r="AF141" s="1" t="s">
        <v>358</v>
      </c>
      <c r="AG141" s="1" t="s">
        <v>19</v>
      </c>
      <c r="AH141" s="1" t="s">
        <v>46</v>
      </c>
      <c r="AJ141" s="37">
        <v>110</v>
      </c>
      <c r="AK141" s="1" t="str">
        <f t="shared" si="25"/>
        <v>ES3M110</v>
      </c>
      <c r="AL141" s="1">
        <v>3</v>
      </c>
      <c r="AM141" s="120"/>
    </row>
    <row r="142" spans="30:41">
      <c r="AD142" s="125">
        <f t="shared" si="22"/>
        <v>0</v>
      </c>
      <c r="AE142" s="119" t="str">
        <f t="shared" si="26"/>
        <v>【小３男子】</v>
      </c>
      <c r="AJ142" s="37"/>
      <c r="AL142" s="1">
        <v>3</v>
      </c>
      <c r="AM142" s="120"/>
    </row>
    <row r="143" spans="30:41">
      <c r="AD143" s="125">
        <f t="shared" si="22"/>
        <v>0</v>
      </c>
      <c r="AE143" s="119">
        <f t="shared" si="24"/>
        <v>0</v>
      </c>
      <c r="AF143" s="1" t="s">
        <v>7</v>
      </c>
      <c r="AM143" s="120"/>
    </row>
    <row r="144" spans="30:41">
      <c r="AD144" s="125" t="str">
        <f t="shared" si="22"/>
        <v>ES4M024</v>
      </c>
      <c r="AE144" s="119" t="str">
        <f>$AF$143&amp;AF144</f>
        <v>【小４男子】24kg級</v>
      </c>
      <c r="AF144" s="1" t="s">
        <v>342</v>
      </c>
      <c r="AG144" s="1" t="s">
        <v>20</v>
      </c>
      <c r="AH144" s="1" t="s">
        <v>46</v>
      </c>
      <c r="AI144" s="1">
        <v>0</v>
      </c>
      <c r="AJ144" s="1">
        <v>24</v>
      </c>
      <c r="AK144" s="1" t="str">
        <f t="shared" ref="AK144:AK154" si="28">AG144&amp;AH144&amp;AI144&amp;AJ144</f>
        <v>ES4M024</v>
      </c>
      <c r="AL144" s="1">
        <v>4</v>
      </c>
      <c r="AM144" s="120"/>
    </row>
    <row r="145" spans="30:39">
      <c r="AD145" s="125" t="str">
        <f t="shared" si="22"/>
        <v>ES4M026</v>
      </c>
      <c r="AE145" s="119" t="str">
        <f t="shared" ref="AE145:AE155" si="29">$AF$143&amp;AF145</f>
        <v>【小４男子】26kg級</v>
      </c>
      <c r="AF145" s="1" t="s">
        <v>344</v>
      </c>
      <c r="AG145" s="1" t="s">
        <v>20</v>
      </c>
      <c r="AH145" s="1" t="s">
        <v>46</v>
      </c>
      <c r="AI145" s="1">
        <v>0</v>
      </c>
      <c r="AJ145" s="1">
        <v>26</v>
      </c>
      <c r="AK145" s="1" t="str">
        <f t="shared" si="28"/>
        <v>ES4M026</v>
      </c>
      <c r="AL145" s="1">
        <v>4</v>
      </c>
      <c r="AM145" s="120"/>
    </row>
    <row r="146" spans="30:39">
      <c r="AD146" s="125" t="str">
        <f t="shared" si="22"/>
        <v>ES4M028</v>
      </c>
      <c r="AE146" s="119" t="str">
        <f t="shared" si="29"/>
        <v>【小４男子】28kg級</v>
      </c>
      <c r="AF146" s="1" t="s">
        <v>346</v>
      </c>
      <c r="AG146" s="1" t="s">
        <v>20</v>
      </c>
      <c r="AH146" s="1" t="s">
        <v>46</v>
      </c>
      <c r="AI146" s="1">
        <v>0</v>
      </c>
      <c r="AJ146" s="1">
        <v>28</v>
      </c>
      <c r="AK146" s="1" t="str">
        <f t="shared" si="28"/>
        <v>ES4M028</v>
      </c>
      <c r="AL146" s="1">
        <v>4</v>
      </c>
      <c r="AM146" s="120"/>
    </row>
    <row r="147" spans="30:39">
      <c r="AD147" s="125" t="str">
        <f t="shared" si="22"/>
        <v>ES4M030</v>
      </c>
      <c r="AE147" s="119" t="str">
        <f t="shared" si="29"/>
        <v>【小４男子】30kg級</v>
      </c>
      <c r="AF147" s="1" t="s">
        <v>348</v>
      </c>
      <c r="AG147" s="1" t="s">
        <v>20</v>
      </c>
      <c r="AH147" s="1" t="s">
        <v>46</v>
      </c>
      <c r="AI147" s="1">
        <v>0</v>
      </c>
      <c r="AJ147" s="1">
        <v>30</v>
      </c>
      <c r="AK147" s="1" t="str">
        <f t="shared" si="28"/>
        <v>ES4M030</v>
      </c>
      <c r="AL147" s="1">
        <v>4</v>
      </c>
      <c r="AM147" s="120"/>
    </row>
    <row r="148" spans="30:39">
      <c r="AD148" s="125" t="str">
        <f t="shared" si="22"/>
        <v>ES4M033</v>
      </c>
      <c r="AE148" s="119" t="str">
        <f t="shared" si="29"/>
        <v>【小４男子】33kg級</v>
      </c>
      <c r="AF148" s="1" t="s">
        <v>350</v>
      </c>
      <c r="AG148" s="1" t="s">
        <v>20</v>
      </c>
      <c r="AH148" s="1" t="s">
        <v>46</v>
      </c>
      <c r="AI148" s="1">
        <v>0</v>
      </c>
      <c r="AJ148" s="1">
        <v>33</v>
      </c>
      <c r="AK148" s="1" t="str">
        <f t="shared" si="28"/>
        <v>ES4M033</v>
      </c>
      <c r="AL148" s="1">
        <v>4</v>
      </c>
      <c r="AM148" s="120"/>
    </row>
    <row r="149" spans="30:39">
      <c r="AD149" s="125" t="str">
        <f t="shared" si="22"/>
        <v>ES4M036</v>
      </c>
      <c r="AE149" s="119" t="str">
        <f t="shared" si="29"/>
        <v>【小４男子】36kg級</v>
      </c>
      <c r="AF149" s="1" t="s">
        <v>353</v>
      </c>
      <c r="AG149" s="1" t="s">
        <v>20</v>
      </c>
      <c r="AH149" s="1" t="s">
        <v>46</v>
      </c>
      <c r="AI149" s="1">
        <v>0</v>
      </c>
      <c r="AJ149" s="1">
        <v>36</v>
      </c>
      <c r="AK149" s="1" t="str">
        <f t="shared" si="28"/>
        <v>ES4M036</v>
      </c>
      <c r="AL149" s="1">
        <v>4</v>
      </c>
      <c r="AM149" s="120"/>
    </row>
    <row r="150" spans="30:39">
      <c r="AD150" s="125" t="str">
        <f t="shared" si="22"/>
        <v>ES4M039</v>
      </c>
      <c r="AE150" s="119" t="str">
        <f t="shared" si="29"/>
        <v>【小４男子】39kg級</v>
      </c>
      <c r="AF150" s="1" t="s">
        <v>354</v>
      </c>
      <c r="AG150" s="1" t="s">
        <v>20</v>
      </c>
      <c r="AH150" s="1" t="s">
        <v>46</v>
      </c>
      <c r="AI150" s="1">
        <v>0</v>
      </c>
      <c r="AJ150" s="1">
        <v>39</v>
      </c>
      <c r="AK150" s="1" t="str">
        <f t="shared" si="28"/>
        <v>ES4M039</v>
      </c>
      <c r="AL150" s="1">
        <v>4</v>
      </c>
      <c r="AM150" s="120"/>
    </row>
    <row r="151" spans="30:39">
      <c r="AD151" s="125" t="str">
        <f t="shared" si="22"/>
        <v>ES4M042</v>
      </c>
      <c r="AE151" s="119" t="str">
        <f t="shared" si="29"/>
        <v>【小４男子】42kg級</v>
      </c>
      <c r="AF151" s="1" t="s">
        <v>355</v>
      </c>
      <c r="AG151" s="1" t="s">
        <v>20</v>
      </c>
      <c r="AH151" s="1" t="s">
        <v>46</v>
      </c>
      <c r="AI151" s="1">
        <v>0</v>
      </c>
      <c r="AJ151" s="1">
        <v>42</v>
      </c>
      <c r="AK151" s="1" t="str">
        <f t="shared" si="28"/>
        <v>ES4M042</v>
      </c>
      <c r="AL151" s="1">
        <v>4</v>
      </c>
      <c r="AM151" s="120"/>
    </row>
    <row r="152" spans="30:39">
      <c r="AD152" s="125" t="str">
        <f t="shared" si="22"/>
        <v>ES4M046</v>
      </c>
      <c r="AE152" s="119" t="str">
        <f t="shared" si="29"/>
        <v>【小４男子】46kg級</v>
      </c>
      <c r="AF152" s="1" t="s">
        <v>356</v>
      </c>
      <c r="AG152" s="1" t="s">
        <v>20</v>
      </c>
      <c r="AH152" s="1" t="s">
        <v>46</v>
      </c>
      <c r="AI152" s="1">
        <v>0</v>
      </c>
      <c r="AJ152" s="1">
        <v>46</v>
      </c>
      <c r="AK152" s="1" t="str">
        <f t="shared" si="28"/>
        <v>ES4M046</v>
      </c>
      <c r="AL152" s="1">
        <v>4</v>
      </c>
      <c r="AM152" s="120"/>
    </row>
    <row r="153" spans="30:39">
      <c r="AD153" s="125" t="str">
        <f t="shared" si="22"/>
        <v>ES4M050</v>
      </c>
      <c r="AE153" s="119" t="str">
        <f t="shared" si="29"/>
        <v>【小４男子】50kg級</v>
      </c>
      <c r="AF153" s="1" t="s">
        <v>357</v>
      </c>
      <c r="AG153" s="1" t="s">
        <v>20</v>
      </c>
      <c r="AH153" s="1" t="s">
        <v>46</v>
      </c>
      <c r="AI153" s="1">
        <v>0</v>
      </c>
      <c r="AJ153" s="1">
        <v>50</v>
      </c>
      <c r="AK153" s="1" t="str">
        <f t="shared" si="28"/>
        <v>ES4M050</v>
      </c>
      <c r="AL153" s="1">
        <v>4</v>
      </c>
      <c r="AM153" s="120"/>
    </row>
    <row r="154" spans="30:39">
      <c r="AD154" s="125" t="str">
        <f t="shared" si="22"/>
        <v>ES4M110</v>
      </c>
      <c r="AE154" s="119" t="str">
        <f t="shared" si="29"/>
        <v>【小４男子】+50kg級</v>
      </c>
      <c r="AF154" s="1" t="s">
        <v>358</v>
      </c>
      <c r="AG154" s="1" t="s">
        <v>20</v>
      </c>
      <c r="AH154" s="1" t="s">
        <v>46</v>
      </c>
      <c r="AJ154" s="37">
        <v>110</v>
      </c>
      <c r="AK154" s="1" t="str">
        <f t="shared" si="28"/>
        <v>ES4M110</v>
      </c>
      <c r="AL154" s="1">
        <v>4</v>
      </c>
      <c r="AM154" s="120"/>
    </row>
    <row r="155" spans="30:39">
      <c r="AD155" s="125">
        <f t="shared" si="22"/>
        <v>0</v>
      </c>
      <c r="AE155" s="119" t="str">
        <f t="shared" si="29"/>
        <v>【小４男子】</v>
      </c>
      <c r="AJ155" s="37"/>
      <c r="AL155" s="1">
        <v>4</v>
      </c>
      <c r="AM155" s="120"/>
    </row>
    <row r="156" spans="30:39">
      <c r="AD156" s="125">
        <f t="shared" si="22"/>
        <v>0</v>
      </c>
      <c r="AE156" s="119">
        <f t="shared" si="24"/>
        <v>0</v>
      </c>
      <c r="AF156" s="1" t="s">
        <v>8</v>
      </c>
      <c r="AM156" s="120"/>
    </row>
    <row r="157" spans="30:39">
      <c r="AD157" s="125" t="str">
        <f t="shared" si="22"/>
        <v>ES5M026</v>
      </c>
      <c r="AE157" s="119" t="str">
        <f>$AF$156&amp;AF157</f>
        <v>【小５男子】26kg級</v>
      </c>
      <c r="AF157" s="1" t="s">
        <v>344</v>
      </c>
      <c r="AG157" s="1" t="s">
        <v>21</v>
      </c>
      <c r="AH157" s="1" t="s">
        <v>46</v>
      </c>
      <c r="AI157" s="1">
        <v>0</v>
      </c>
      <c r="AJ157" s="1">
        <v>26</v>
      </c>
      <c r="AK157" s="1" t="str">
        <f t="shared" ref="AK157:AK169" si="30">AG157&amp;AH157&amp;AI157&amp;AJ157</f>
        <v>ES5M026</v>
      </c>
      <c r="AL157" s="1">
        <v>5</v>
      </c>
      <c r="AM157" s="120"/>
    </row>
    <row r="158" spans="30:39">
      <c r="AD158" s="125" t="str">
        <f t="shared" si="22"/>
        <v>ES5M028</v>
      </c>
      <c r="AE158" s="119" t="str">
        <f t="shared" ref="AE158:AE170" si="31">$AF$156&amp;AF158</f>
        <v>【小５男子】28kg級</v>
      </c>
      <c r="AF158" s="1" t="s">
        <v>346</v>
      </c>
      <c r="AG158" s="1" t="s">
        <v>21</v>
      </c>
      <c r="AH158" s="1" t="s">
        <v>46</v>
      </c>
      <c r="AI158" s="1">
        <v>0</v>
      </c>
      <c r="AJ158" s="1">
        <v>28</v>
      </c>
      <c r="AK158" s="1" t="str">
        <f t="shared" si="30"/>
        <v>ES5M028</v>
      </c>
      <c r="AL158" s="1">
        <v>5</v>
      </c>
      <c r="AM158" s="120"/>
    </row>
    <row r="159" spans="30:39">
      <c r="AD159" s="125" t="str">
        <f t="shared" si="22"/>
        <v>ES5M030</v>
      </c>
      <c r="AE159" s="119" t="str">
        <f t="shared" si="31"/>
        <v>【小５男子】30kg級</v>
      </c>
      <c r="AF159" s="1" t="s">
        <v>348</v>
      </c>
      <c r="AG159" s="1" t="s">
        <v>21</v>
      </c>
      <c r="AH159" s="1" t="s">
        <v>46</v>
      </c>
      <c r="AI159" s="1">
        <v>0</v>
      </c>
      <c r="AJ159" s="1">
        <v>30</v>
      </c>
      <c r="AK159" s="1" t="str">
        <f t="shared" si="30"/>
        <v>ES5M030</v>
      </c>
      <c r="AL159" s="1">
        <v>5</v>
      </c>
      <c r="AM159" s="120"/>
    </row>
    <row r="160" spans="30:39">
      <c r="AD160" s="125" t="str">
        <f t="shared" si="22"/>
        <v>ES5M033</v>
      </c>
      <c r="AE160" s="119" t="str">
        <f t="shared" si="31"/>
        <v>【小５男子】33kg級</v>
      </c>
      <c r="AF160" s="1" t="s">
        <v>350</v>
      </c>
      <c r="AG160" s="1" t="s">
        <v>21</v>
      </c>
      <c r="AH160" s="1" t="s">
        <v>46</v>
      </c>
      <c r="AI160" s="1">
        <v>0</v>
      </c>
      <c r="AJ160" s="1">
        <v>33</v>
      </c>
      <c r="AK160" s="1" t="str">
        <f t="shared" si="30"/>
        <v>ES5M033</v>
      </c>
      <c r="AL160" s="1">
        <v>5</v>
      </c>
      <c r="AM160" s="120"/>
    </row>
    <row r="161" spans="30:39">
      <c r="AD161" s="125" t="str">
        <f t="shared" si="22"/>
        <v>ES5M036</v>
      </c>
      <c r="AE161" s="119" t="str">
        <f t="shared" si="31"/>
        <v>【小５男子】36kg級</v>
      </c>
      <c r="AF161" s="1" t="s">
        <v>353</v>
      </c>
      <c r="AG161" s="1" t="s">
        <v>21</v>
      </c>
      <c r="AH161" s="1" t="s">
        <v>46</v>
      </c>
      <c r="AI161" s="1">
        <v>0</v>
      </c>
      <c r="AJ161" s="1">
        <v>36</v>
      </c>
      <c r="AK161" s="1" t="str">
        <f t="shared" si="30"/>
        <v>ES5M036</v>
      </c>
      <c r="AL161" s="1">
        <v>5</v>
      </c>
      <c r="AM161" s="120"/>
    </row>
    <row r="162" spans="30:39">
      <c r="AD162" s="125" t="str">
        <f t="shared" si="22"/>
        <v>ES5M039</v>
      </c>
      <c r="AE162" s="119" t="str">
        <f t="shared" si="31"/>
        <v>【小５男子】39kg級</v>
      </c>
      <c r="AF162" s="1" t="s">
        <v>354</v>
      </c>
      <c r="AG162" s="1" t="s">
        <v>21</v>
      </c>
      <c r="AH162" s="1" t="s">
        <v>46</v>
      </c>
      <c r="AI162" s="1">
        <v>0</v>
      </c>
      <c r="AJ162" s="1">
        <v>39</v>
      </c>
      <c r="AK162" s="1" t="str">
        <f t="shared" si="30"/>
        <v>ES5M039</v>
      </c>
      <c r="AL162" s="1">
        <v>5</v>
      </c>
      <c r="AM162" s="120"/>
    </row>
    <row r="163" spans="30:39">
      <c r="AD163" s="125" t="str">
        <f t="shared" si="22"/>
        <v>ES5M042</v>
      </c>
      <c r="AE163" s="119" t="str">
        <f t="shared" si="31"/>
        <v>【小５男子】42kg級</v>
      </c>
      <c r="AF163" s="1" t="s">
        <v>355</v>
      </c>
      <c r="AG163" s="1" t="s">
        <v>21</v>
      </c>
      <c r="AH163" s="1" t="s">
        <v>46</v>
      </c>
      <c r="AI163" s="1">
        <v>0</v>
      </c>
      <c r="AJ163" s="1">
        <v>42</v>
      </c>
      <c r="AK163" s="1" t="str">
        <f t="shared" si="30"/>
        <v>ES5M042</v>
      </c>
      <c r="AL163" s="1">
        <v>5</v>
      </c>
      <c r="AM163" s="120"/>
    </row>
    <row r="164" spans="30:39">
      <c r="AD164" s="125" t="str">
        <f t="shared" si="22"/>
        <v>ES5M046</v>
      </c>
      <c r="AE164" s="119" t="str">
        <f t="shared" si="31"/>
        <v>【小５男子】46kg級</v>
      </c>
      <c r="AF164" s="1" t="s">
        <v>356</v>
      </c>
      <c r="AG164" s="1" t="s">
        <v>21</v>
      </c>
      <c r="AH164" s="1" t="s">
        <v>46</v>
      </c>
      <c r="AI164" s="1">
        <v>0</v>
      </c>
      <c r="AJ164" s="1">
        <v>46</v>
      </c>
      <c r="AK164" s="1" t="str">
        <f t="shared" si="30"/>
        <v>ES5M046</v>
      </c>
      <c r="AL164" s="1">
        <v>5</v>
      </c>
      <c r="AM164" s="120"/>
    </row>
    <row r="165" spans="30:39">
      <c r="AD165" s="125" t="str">
        <f t="shared" si="22"/>
        <v>ES5M050</v>
      </c>
      <c r="AE165" s="119" t="str">
        <f t="shared" si="31"/>
        <v>【小５男子】50kg級</v>
      </c>
      <c r="AF165" s="1" t="s">
        <v>357</v>
      </c>
      <c r="AG165" s="1" t="s">
        <v>21</v>
      </c>
      <c r="AH165" s="1" t="s">
        <v>46</v>
      </c>
      <c r="AI165" s="1">
        <v>0</v>
      </c>
      <c r="AJ165" s="1">
        <v>50</v>
      </c>
      <c r="AK165" s="1" t="str">
        <f t="shared" si="30"/>
        <v>ES5M050</v>
      </c>
      <c r="AL165" s="1">
        <v>5</v>
      </c>
      <c r="AM165" s="120"/>
    </row>
    <row r="166" spans="30:39">
      <c r="AD166" s="125" t="str">
        <f t="shared" si="22"/>
        <v>ES5M055</v>
      </c>
      <c r="AE166" s="119" t="str">
        <f t="shared" si="31"/>
        <v>【小５男子】55kg級</v>
      </c>
      <c r="AF166" s="1" t="s">
        <v>359</v>
      </c>
      <c r="AG166" s="1" t="s">
        <v>21</v>
      </c>
      <c r="AH166" s="1" t="s">
        <v>46</v>
      </c>
      <c r="AI166" s="1">
        <v>0</v>
      </c>
      <c r="AJ166" s="1">
        <v>55</v>
      </c>
      <c r="AK166" s="1" t="str">
        <f t="shared" si="30"/>
        <v>ES5M055</v>
      </c>
      <c r="AL166" s="1">
        <v>5</v>
      </c>
      <c r="AM166" s="120"/>
    </row>
    <row r="167" spans="30:39">
      <c r="AD167" s="125" t="str">
        <f t="shared" si="22"/>
        <v>ES5M060</v>
      </c>
      <c r="AE167" s="119" t="str">
        <f t="shared" si="31"/>
        <v>【小５男子】60kg級</v>
      </c>
      <c r="AF167" s="1" t="s">
        <v>360</v>
      </c>
      <c r="AG167" s="1" t="s">
        <v>21</v>
      </c>
      <c r="AH167" s="1" t="s">
        <v>46</v>
      </c>
      <c r="AI167" s="1">
        <v>0</v>
      </c>
      <c r="AJ167" s="1">
        <v>60</v>
      </c>
      <c r="AK167" s="1" t="str">
        <f t="shared" si="30"/>
        <v>ES5M060</v>
      </c>
      <c r="AL167" s="1">
        <v>5</v>
      </c>
      <c r="AM167" s="120"/>
    </row>
    <row r="168" spans="30:39">
      <c r="AD168" s="125" t="str">
        <f t="shared" si="22"/>
        <v>ES5M065</v>
      </c>
      <c r="AE168" s="119" t="str">
        <f t="shared" si="31"/>
        <v>【小５男子】65kg級</v>
      </c>
      <c r="AF168" s="1" t="s">
        <v>361</v>
      </c>
      <c r="AG168" s="1" t="s">
        <v>21</v>
      </c>
      <c r="AH168" s="1" t="s">
        <v>46</v>
      </c>
      <c r="AI168" s="1">
        <v>0</v>
      </c>
      <c r="AJ168" s="1">
        <v>65</v>
      </c>
      <c r="AK168" s="1" t="str">
        <f t="shared" si="30"/>
        <v>ES5M065</v>
      </c>
      <c r="AL168" s="1">
        <v>5</v>
      </c>
      <c r="AM168" s="120"/>
    </row>
    <row r="169" spans="30:39">
      <c r="AD169" s="125" t="str">
        <f t="shared" si="22"/>
        <v>ES5M110</v>
      </c>
      <c r="AE169" s="119" t="str">
        <f t="shared" si="31"/>
        <v>【小５男子】+65kg級</v>
      </c>
      <c r="AF169" s="1" t="s">
        <v>362</v>
      </c>
      <c r="AG169" s="1" t="s">
        <v>21</v>
      </c>
      <c r="AH169" s="1" t="s">
        <v>46</v>
      </c>
      <c r="AJ169" s="37">
        <v>110</v>
      </c>
      <c r="AK169" s="1" t="str">
        <f t="shared" si="30"/>
        <v>ES5M110</v>
      </c>
      <c r="AL169" s="1">
        <v>5</v>
      </c>
      <c r="AM169" s="120"/>
    </row>
    <row r="170" spans="30:39">
      <c r="AD170" s="125">
        <f t="shared" si="22"/>
        <v>0</v>
      </c>
      <c r="AE170" s="119" t="str">
        <f t="shared" si="31"/>
        <v>【小５男子】</v>
      </c>
      <c r="AJ170" s="37"/>
      <c r="AL170" s="1">
        <v>5</v>
      </c>
      <c r="AM170" s="120"/>
    </row>
    <row r="171" spans="30:39">
      <c r="AD171" s="125">
        <f t="shared" si="22"/>
        <v>0</v>
      </c>
      <c r="AE171" s="119">
        <f t="shared" si="24"/>
        <v>0</v>
      </c>
      <c r="AF171" s="1" t="s">
        <v>9</v>
      </c>
      <c r="AM171" s="120"/>
    </row>
    <row r="172" spans="30:39">
      <c r="AD172" s="125" t="str">
        <f t="shared" si="22"/>
        <v>ES6M030</v>
      </c>
      <c r="AE172" s="119" t="str">
        <f>$AF$171&amp;AF172</f>
        <v>【小６男子】30kg級</v>
      </c>
      <c r="AF172" s="1" t="s">
        <v>348</v>
      </c>
      <c r="AG172" s="1" t="s">
        <v>22</v>
      </c>
      <c r="AH172" s="1" t="s">
        <v>46</v>
      </c>
      <c r="AI172" s="1">
        <v>0</v>
      </c>
      <c r="AJ172" s="1">
        <v>30</v>
      </c>
      <c r="AK172" s="1" t="str">
        <f t="shared" ref="AK172:AK183" si="32">AG172&amp;AH172&amp;AI172&amp;AJ172</f>
        <v>ES6M030</v>
      </c>
      <c r="AL172" s="1">
        <v>6</v>
      </c>
      <c r="AM172" s="120"/>
    </row>
    <row r="173" spans="30:39">
      <c r="AD173" s="125" t="str">
        <f t="shared" si="22"/>
        <v>ES6M033</v>
      </c>
      <c r="AE173" s="119" t="str">
        <f t="shared" ref="AE173:AE184" si="33">$AF$171&amp;AF173</f>
        <v>【小６男子】33kg級</v>
      </c>
      <c r="AF173" s="1" t="s">
        <v>350</v>
      </c>
      <c r="AG173" s="1" t="s">
        <v>22</v>
      </c>
      <c r="AH173" s="1" t="s">
        <v>46</v>
      </c>
      <c r="AI173" s="1">
        <v>0</v>
      </c>
      <c r="AJ173" s="1">
        <v>33</v>
      </c>
      <c r="AK173" s="1" t="str">
        <f t="shared" si="32"/>
        <v>ES6M033</v>
      </c>
      <c r="AL173" s="1">
        <v>6</v>
      </c>
      <c r="AM173" s="120"/>
    </row>
    <row r="174" spans="30:39">
      <c r="AD174" s="125" t="str">
        <f t="shared" si="22"/>
        <v>ES6M036</v>
      </c>
      <c r="AE174" s="119" t="str">
        <f t="shared" si="33"/>
        <v>【小６男子】36kg級</v>
      </c>
      <c r="AF174" s="1" t="s">
        <v>353</v>
      </c>
      <c r="AG174" s="1" t="s">
        <v>22</v>
      </c>
      <c r="AH174" s="1" t="s">
        <v>46</v>
      </c>
      <c r="AI174" s="1">
        <v>0</v>
      </c>
      <c r="AJ174" s="1">
        <v>36</v>
      </c>
      <c r="AK174" s="1" t="str">
        <f t="shared" si="32"/>
        <v>ES6M036</v>
      </c>
      <c r="AL174" s="1">
        <v>6</v>
      </c>
      <c r="AM174" s="120"/>
    </row>
    <row r="175" spans="30:39">
      <c r="AD175" s="125" t="str">
        <f t="shared" si="22"/>
        <v>ES6M039</v>
      </c>
      <c r="AE175" s="119" t="str">
        <f t="shared" si="33"/>
        <v>【小６男子】39kg級</v>
      </c>
      <c r="AF175" s="1" t="s">
        <v>354</v>
      </c>
      <c r="AG175" s="1" t="s">
        <v>22</v>
      </c>
      <c r="AH175" s="1" t="s">
        <v>46</v>
      </c>
      <c r="AI175" s="1">
        <v>0</v>
      </c>
      <c r="AJ175" s="1">
        <v>39</v>
      </c>
      <c r="AK175" s="1" t="str">
        <f t="shared" si="32"/>
        <v>ES6M039</v>
      </c>
      <c r="AL175" s="1">
        <v>6</v>
      </c>
      <c r="AM175" s="120"/>
    </row>
    <row r="176" spans="30:39">
      <c r="AD176" s="125" t="str">
        <f t="shared" si="22"/>
        <v>ES6M042</v>
      </c>
      <c r="AE176" s="119" t="str">
        <f t="shared" si="33"/>
        <v>【小６男子】42kg級</v>
      </c>
      <c r="AF176" s="1" t="s">
        <v>355</v>
      </c>
      <c r="AG176" s="1" t="s">
        <v>22</v>
      </c>
      <c r="AH176" s="1" t="s">
        <v>46</v>
      </c>
      <c r="AI176" s="1">
        <v>0</v>
      </c>
      <c r="AJ176" s="1">
        <v>42</v>
      </c>
      <c r="AK176" s="1" t="str">
        <f t="shared" si="32"/>
        <v>ES6M042</v>
      </c>
      <c r="AL176" s="1">
        <v>6</v>
      </c>
      <c r="AM176" s="120"/>
    </row>
    <row r="177" spans="30:39">
      <c r="AD177" s="125" t="str">
        <f t="shared" si="22"/>
        <v>ES6M046</v>
      </c>
      <c r="AE177" s="119" t="str">
        <f t="shared" si="33"/>
        <v>【小６男子】46kg級</v>
      </c>
      <c r="AF177" s="1" t="s">
        <v>356</v>
      </c>
      <c r="AG177" s="1" t="s">
        <v>22</v>
      </c>
      <c r="AH177" s="1" t="s">
        <v>46</v>
      </c>
      <c r="AI177" s="1">
        <v>0</v>
      </c>
      <c r="AJ177" s="1">
        <v>46</v>
      </c>
      <c r="AK177" s="1" t="str">
        <f t="shared" si="32"/>
        <v>ES6M046</v>
      </c>
      <c r="AL177" s="1">
        <v>6</v>
      </c>
      <c r="AM177" s="120"/>
    </row>
    <row r="178" spans="30:39">
      <c r="AD178" s="125" t="str">
        <f t="shared" si="22"/>
        <v>ES6M050</v>
      </c>
      <c r="AE178" s="119" t="str">
        <f t="shared" si="33"/>
        <v>【小６男子】50kg級</v>
      </c>
      <c r="AF178" s="1" t="s">
        <v>357</v>
      </c>
      <c r="AG178" s="1" t="s">
        <v>22</v>
      </c>
      <c r="AH178" s="1" t="s">
        <v>46</v>
      </c>
      <c r="AI178" s="1">
        <v>0</v>
      </c>
      <c r="AJ178" s="1">
        <v>50</v>
      </c>
      <c r="AK178" s="1" t="str">
        <f t="shared" si="32"/>
        <v>ES6M050</v>
      </c>
      <c r="AL178" s="1">
        <v>6</v>
      </c>
      <c r="AM178" s="120"/>
    </row>
    <row r="179" spans="30:39">
      <c r="AD179" s="125" t="str">
        <f t="shared" si="22"/>
        <v>ES6M055</v>
      </c>
      <c r="AE179" s="119" t="str">
        <f t="shared" si="33"/>
        <v>【小６男子】55kg級</v>
      </c>
      <c r="AF179" s="1" t="s">
        <v>359</v>
      </c>
      <c r="AG179" s="1" t="s">
        <v>22</v>
      </c>
      <c r="AH179" s="1" t="s">
        <v>46</v>
      </c>
      <c r="AI179" s="1">
        <v>0</v>
      </c>
      <c r="AJ179" s="1">
        <v>55</v>
      </c>
      <c r="AK179" s="1" t="str">
        <f t="shared" si="32"/>
        <v>ES6M055</v>
      </c>
      <c r="AL179" s="1">
        <v>6</v>
      </c>
      <c r="AM179" s="120"/>
    </row>
    <row r="180" spans="30:39">
      <c r="AD180" s="125" t="str">
        <f t="shared" si="22"/>
        <v>ES6M060</v>
      </c>
      <c r="AE180" s="119" t="str">
        <f t="shared" si="33"/>
        <v>【小６男子】60kg級</v>
      </c>
      <c r="AF180" s="1" t="s">
        <v>360</v>
      </c>
      <c r="AG180" s="1" t="s">
        <v>22</v>
      </c>
      <c r="AH180" s="1" t="s">
        <v>46</v>
      </c>
      <c r="AI180" s="1">
        <v>0</v>
      </c>
      <c r="AJ180" s="1">
        <v>60</v>
      </c>
      <c r="AK180" s="1" t="str">
        <f t="shared" si="32"/>
        <v>ES6M060</v>
      </c>
      <c r="AL180" s="1">
        <v>6</v>
      </c>
      <c r="AM180" s="120"/>
    </row>
    <row r="181" spans="30:39">
      <c r="AD181" s="125" t="str">
        <f t="shared" si="22"/>
        <v>ES6M065</v>
      </c>
      <c r="AE181" s="119" t="str">
        <f t="shared" si="33"/>
        <v>【小６男子】65kg級</v>
      </c>
      <c r="AF181" s="1" t="s">
        <v>361</v>
      </c>
      <c r="AG181" s="1" t="s">
        <v>22</v>
      </c>
      <c r="AH181" s="1" t="s">
        <v>46</v>
      </c>
      <c r="AI181" s="1">
        <v>0</v>
      </c>
      <c r="AJ181" s="1">
        <v>65</v>
      </c>
      <c r="AK181" s="1" t="str">
        <f t="shared" si="32"/>
        <v>ES6M065</v>
      </c>
      <c r="AL181" s="1">
        <v>6</v>
      </c>
      <c r="AM181" s="120"/>
    </row>
    <row r="182" spans="30:39">
      <c r="AD182" s="125" t="str">
        <f t="shared" si="22"/>
        <v>ES6M070</v>
      </c>
      <c r="AE182" s="119" t="str">
        <f t="shared" si="33"/>
        <v>【小６男子】70kg級</v>
      </c>
      <c r="AF182" s="1" t="s">
        <v>363</v>
      </c>
      <c r="AG182" s="1" t="s">
        <v>22</v>
      </c>
      <c r="AH182" s="1" t="s">
        <v>46</v>
      </c>
      <c r="AI182" s="1">
        <v>0</v>
      </c>
      <c r="AJ182" s="1">
        <v>70</v>
      </c>
      <c r="AK182" s="1" t="str">
        <f t="shared" si="32"/>
        <v>ES6M070</v>
      </c>
      <c r="AL182" s="1">
        <v>6</v>
      </c>
      <c r="AM182" s="120"/>
    </row>
    <row r="183" spans="30:39">
      <c r="AD183" s="125" t="str">
        <f t="shared" si="22"/>
        <v>ES6M110</v>
      </c>
      <c r="AE183" s="119" t="str">
        <f t="shared" si="33"/>
        <v>【小６男子】+70kg級</v>
      </c>
      <c r="AF183" s="1" t="s">
        <v>364</v>
      </c>
      <c r="AG183" s="1" t="s">
        <v>22</v>
      </c>
      <c r="AH183" s="1" t="s">
        <v>46</v>
      </c>
      <c r="AJ183" s="37">
        <v>110</v>
      </c>
      <c r="AK183" s="1" t="str">
        <f t="shared" si="32"/>
        <v>ES6M110</v>
      </c>
      <c r="AL183" s="1">
        <v>6</v>
      </c>
      <c r="AM183" s="120"/>
    </row>
    <row r="184" spans="30:39">
      <c r="AD184" s="125">
        <f t="shared" si="22"/>
        <v>0</v>
      </c>
      <c r="AE184" s="119" t="str">
        <f t="shared" si="33"/>
        <v>【小６男子】</v>
      </c>
      <c r="AJ184" s="37"/>
      <c r="AL184" s="1">
        <v>6</v>
      </c>
      <c r="AM184" s="120"/>
    </row>
    <row r="185" spans="30:39">
      <c r="AD185" s="125">
        <f t="shared" si="22"/>
        <v>0</v>
      </c>
      <c r="AE185" s="119">
        <f t="shared" si="24"/>
        <v>0</v>
      </c>
      <c r="AF185" s="1" t="s">
        <v>10</v>
      </c>
      <c r="AM185" s="120"/>
    </row>
    <row r="186" spans="30:39">
      <c r="AD186" s="125" t="str">
        <f t="shared" ref="AD186:AD247" si="34">AK186</f>
        <v>ES3F026</v>
      </c>
      <c r="AE186" s="119" t="str">
        <f>$AF$185&amp;AF186</f>
        <v>【小３女子】26kg級</v>
      </c>
      <c r="AF186" s="1" t="s">
        <v>344</v>
      </c>
      <c r="AG186" s="1" t="s">
        <v>19</v>
      </c>
      <c r="AH186" s="1" t="s">
        <v>47</v>
      </c>
      <c r="AI186" s="1">
        <v>0</v>
      </c>
      <c r="AJ186" s="1">
        <v>26</v>
      </c>
      <c r="AK186" s="1" t="str">
        <f t="shared" ref="AK186:AK193" si="35">AG186&amp;AH186&amp;AI186&amp;AJ186</f>
        <v>ES3F026</v>
      </c>
      <c r="AL186" s="1">
        <v>3</v>
      </c>
      <c r="AM186" s="120"/>
    </row>
    <row r="187" spans="30:39">
      <c r="AD187" s="125" t="str">
        <f t="shared" si="34"/>
        <v>ES3F028</v>
      </c>
      <c r="AE187" s="119" t="str">
        <f t="shared" ref="AE187:AE194" si="36">$AF$185&amp;AF187</f>
        <v>【小３女子】28kg級</v>
      </c>
      <c r="AF187" s="1" t="s">
        <v>346</v>
      </c>
      <c r="AG187" s="1" t="s">
        <v>19</v>
      </c>
      <c r="AH187" s="1" t="s">
        <v>47</v>
      </c>
      <c r="AI187" s="1">
        <v>0</v>
      </c>
      <c r="AJ187" s="1">
        <v>28</v>
      </c>
      <c r="AK187" s="1" t="str">
        <f t="shared" si="35"/>
        <v>ES3F028</v>
      </c>
      <c r="AL187" s="1">
        <v>3</v>
      </c>
      <c r="AM187" s="120"/>
    </row>
    <row r="188" spans="30:39">
      <c r="AD188" s="125" t="str">
        <f t="shared" si="34"/>
        <v>ES3F030</v>
      </c>
      <c r="AE188" s="119" t="str">
        <f t="shared" si="36"/>
        <v>【小３女子】30kg級</v>
      </c>
      <c r="AF188" s="1" t="s">
        <v>348</v>
      </c>
      <c r="AG188" s="1" t="s">
        <v>19</v>
      </c>
      <c r="AH188" s="1" t="s">
        <v>47</v>
      </c>
      <c r="AI188" s="1">
        <v>0</v>
      </c>
      <c r="AJ188" s="1">
        <v>30</v>
      </c>
      <c r="AK188" s="1" t="str">
        <f t="shared" si="35"/>
        <v>ES3F030</v>
      </c>
      <c r="AL188" s="1">
        <v>3</v>
      </c>
      <c r="AM188" s="120"/>
    </row>
    <row r="189" spans="30:39">
      <c r="AD189" s="125" t="str">
        <f t="shared" si="34"/>
        <v>ES3F033</v>
      </c>
      <c r="AE189" s="119" t="str">
        <f t="shared" si="36"/>
        <v>【小３女子】33kg級</v>
      </c>
      <c r="AF189" s="1" t="s">
        <v>350</v>
      </c>
      <c r="AG189" s="1" t="s">
        <v>19</v>
      </c>
      <c r="AH189" s="1" t="s">
        <v>47</v>
      </c>
      <c r="AI189" s="1">
        <v>0</v>
      </c>
      <c r="AJ189" s="1">
        <v>33</v>
      </c>
      <c r="AK189" s="1" t="str">
        <f t="shared" si="35"/>
        <v>ES3F033</v>
      </c>
      <c r="AL189" s="1">
        <v>3</v>
      </c>
      <c r="AM189" s="120"/>
    </row>
    <row r="190" spans="30:39">
      <c r="AD190" s="125" t="str">
        <f t="shared" si="34"/>
        <v>ES3F036</v>
      </c>
      <c r="AE190" s="119" t="str">
        <f t="shared" si="36"/>
        <v>【小３女子】36kg級</v>
      </c>
      <c r="AF190" s="1" t="s">
        <v>353</v>
      </c>
      <c r="AG190" s="1" t="s">
        <v>19</v>
      </c>
      <c r="AH190" s="1" t="s">
        <v>47</v>
      </c>
      <c r="AI190" s="1">
        <v>0</v>
      </c>
      <c r="AJ190" s="1">
        <v>36</v>
      </c>
      <c r="AK190" s="1" t="str">
        <f t="shared" si="35"/>
        <v>ES3F036</v>
      </c>
      <c r="AL190" s="1">
        <v>3</v>
      </c>
      <c r="AM190" s="120"/>
    </row>
    <row r="191" spans="30:39">
      <c r="AD191" s="125" t="str">
        <f t="shared" si="34"/>
        <v>ES3F040</v>
      </c>
      <c r="AE191" s="119" t="str">
        <f t="shared" si="36"/>
        <v>【小３女子】40kg級</v>
      </c>
      <c r="AF191" s="1" t="s">
        <v>365</v>
      </c>
      <c r="AG191" s="1" t="s">
        <v>339</v>
      </c>
      <c r="AH191" s="1" t="s">
        <v>47</v>
      </c>
      <c r="AI191" s="1">
        <v>0</v>
      </c>
      <c r="AJ191" s="1">
        <v>40</v>
      </c>
      <c r="AK191" s="1" t="str">
        <f t="shared" ref="AK191:AK192" si="37">AG191&amp;AH191&amp;AI191&amp;AJ191</f>
        <v>ES3F040</v>
      </c>
      <c r="AL191" s="1">
        <v>3</v>
      </c>
      <c r="AM191" s="120"/>
    </row>
    <row r="192" spans="30:39">
      <c r="AD192" s="125" t="str">
        <f t="shared" si="34"/>
        <v>ES3F044</v>
      </c>
      <c r="AE192" s="119" t="str">
        <f t="shared" si="36"/>
        <v>【小３女子】44kg級</v>
      </c>
      <c r="AF192" s="1" t="s">
        <v>366</v>
      </c>
      <c r="AG192" s="1" t="s">
        <v>339</v>
      </c>
      <c r="AH192" s="1" t="s">
        <v>47</v>
      </c>
      <c r="AI192" s="1">
        <v>0</v>
      </c>
      <c r="AJ192" s="1">
        <v>44</v>
      </c>
      <c r="AK192" s="1" t="str">
        <f t="shared" si="37"/>
        <v>ES3F044</v>
      </c>
      <c r="AL192" s="1">
        <v>3</v>
      </c>
      <c r="AM192" s="120"/>
    </row>
    <row r="193" spans="30:39">
      <c r="AD193" s="125" t="str">
        <f t="shared" si="34"/>
        <v>ES3F110</v>
      </c>
      <c r="AE193" s="119" t="str">
        <f t="shared" si="36"/>
        <v>【小３女子】+44kg級</v>
      </c>
      <c r="AF193" s="1" t="s">
        <v>367</v>
      </c>
      <c r="AG193" s="1" t="s">
        <v>19</v>
      </c>
      <c r="AH193" s="1" t="s">
        <v>47</v>
      </c>
      <c r="AJ193" s="37">
        <v>110</v>
      </c>
      <c r="AK193" s="1" t="str">
        <f t="shared" si="35"/>
        <v>ES3F110</v>
      </c>
      <c r="AL193" s="1">
        <v>3</v>
      </c>
      <c r="AM193" s="120"/>
    </row>
    <row r="194" spans="30:39">
      <c r="AD194" s="125">
        <f t="shared" si="34"/>
        <v>0</v>
      </c>
      <c r="AE194" s="119" t="str">
        <f t="shared" si="36"/>
        <v>【小３女子】</v>
      </c>
      <c r="AJ194" s="37"/>
      <c r="AL194" s="1">
        <v>3</v>
      </c>
      <c r="AM194" s="120"/>
    </row>
    <row r="195" spans="30:39">
      <c r="AD195" s="125">
        <f t="shared" si="34"/>
        <v>0</v>
      </c>
      <c r="AE195" s="119">
        <f t="shared" ref="AE195:AE246" si="38">AK195</f>
        <v>0</v>
      </c>
      <c r="AF195" s="1" t="s">
        <v>11</v>
      </c>
      <c r="AM195" s="120"/>
    </row>
    <row r="196" spans="30:39">
      <c r="AD196" s="125" t="str">
        <f t="shared" si="34"/>
        <v>ES4F026</v>
      </c>
      <c r="AE196" s="119" t="str">
        <f>$AF$195&amp;AF196</f>
        <v>【小４女子】26kg級</v>
      </c>
      <c r="AF196" s="1" t="s">
        <v>344</v>
      </c>
      <c r="AG196" s="1" t="s">
        <v>20</v>
      </c>
      <c r="AH196" s="1" t="s">
        <v>47</v>
      </c>
      <c r="AI196" s="1">
        <v>0</v>
      </c>
      <c r="AJ196" s="1">
        <v>26</v>
      </c>
      <c r="AK196" s="1" t="str">
        <f t="shared" ref="AK196:AK203" si="39">AG196&amp;AH196&amp;AI196&amp;AJ196</f>
        <v>ES4F026</v>
      </c>
      <c r="AL196" s="1">
        <v>4</v>
      </c>
      <c r="AM196" s="120"/>
    </row>
    <row r="197" spans="30:39">
      <c r="AD197" s="125" t="str">
        <f t="shared" si="34"/>
        <v>ES4F028</v>
      </c>
      <c r="AE197" s="119" t="str">
        <f t="shared" ref="AE197:AE204" si="40">$AF$195&amp;AF197</f>
        <v>【小４女子】28kg級</v>
      </c>
      <c r="AF197" s="1" t="s">
        <v>346</v>
      </c>
      <c r="AG197" s="1" t="s">
        <v>20</v>
      </c>
      <c r="AH197" s="1" t="s">
        <v>47</v>
      </c>
      <c r="AI197" s="1">
        <v>0</v>
      </c>
      <c r="AJ197" s="1">
        <v>28</v>
      </c>
      <c r="AK197" s="1" t="str">
        <f t="shared" si="39"/>
        <v>ES4F028</v>
      </c>
      <c r="AL197" s="1">
        <v>4</v>
      </c>
      <c r="AM197" s="120"/>
    </row>
    <row r="198" spans="30:39">
      <c r="AD198" s="125" t="str">
        <f t="shared" si="34"/>
        <v>ES4F030</v>
      </c>
      <c r="AE198" s="119" t="str">
        <f t="shared" si="40"/>
        <v>【小４女子】30kg級</v>
      </c>
      <c r="AF198" s="1" t="s">
        <v>348</v>
      </c>
      <c r="AG198" s="1" t="s">
        <v>20</v>
      </c>
      <c r="AH198" s="1" t="s">
        <v>47</v>
      </c>
      <c r="AI198" s="1">
        <v>0</v>
      </c>
      <c r="AJ198" s="1">
        <v>30</v>
      </c>
      <c r="AK198" s="1" t="str">
        <f t="shared" si="39"/>
        <v>ES4F030</v>
      </c>
      <c r="AL198" s="1">
        <v>4</v>
      </c>
      <c r="AM198" s="120"/>
    </row>
    <row r="199" spans="30:39">
      <c r="AD199" s="125" t="str">
        <f t="shared" si="34"/>
        <v>ES4F033</v>
      </c>
      <c r="AE199" s="119" t="str">
        <f t="shared" si="40"/>
        <v>【小４女子】33kg級</v>
      </c>
      <c r="AF199" s="1" t="s">
        <v>350</v>
      </c>
      <c r="AG199" s="1" t="s">
        <v>20</v>
      </c>
      <c r="AH199" s="1" t="s">
        <v>47</v>
      </c>
      <c r="AI199" s="1">
        <v>0</v>
      </c>
      <c r="AJ199" s="1">
        <v>33</v>
      </c>
      <c r="AK199" s="1" t="str">
        <f t="shared" si="39"/>
        <v>ES4F033</v>
      </c>
      <c r="AL199" s="1">
        <v>4</v>
      </c>
      <c r="AM199" s="120"/>
    </row>
    <row r="200" spans="30:39">
      <c r="AD200" s="125" t="str">
        <f t="shared" si="34"/>
        <v>ES4F036</v>
      </c>
      <c r="AE200" s="119" t="str">
        <f t="shared" si="40"/>
        <v>【小４女子】36kg級</v>
      </c>
      <c r="AF200" s="1" t="s">
        <v>353</v>
      </c>
      <c r="AG200" s="1" t="s">
        <v>20</v>
      </c>
      <c r="AH200" s="1" t="s">
        <v>47</v>
      </c>
      <c r="AI200" s="1">
        <v>0</v>
      </c>
      <c r="AJ200" s="1">
        <v>36</v>
      </c>
      <c r="AK200" s="1" t="str">
        <f t="shared" si="39"/>
        <v>ES4F036</v>
      </c>
      <c r="AL200" s="1">
        <v>4</v>
      </c>
      <c r="AM200" s="120"/>
    </row>
    <row r="201" spans="30:39">
      <c r="AD201" s="125" t="str">
        <f t="shared" si="34"/>
        <v>ES4F040</v>
      </c>
      <c r="AE201" s="119" t="str">
        <f t="shared" si="40"/>
        <v>【小４女子】40kg級</v>
      </c>
      <c r="AF201" s="1" t="s">
        <v>365</v>
      </c>
      <c r="AG201" s="1" t="s">
        <v>20</v>
      </c>
      <c r="AH201" s="1" t="s">
        <v>47</v>
      </c>
      <c r="AI201" s="1">
        <v>0</v>
      </c>
      <c r="AJ201" s="1">
        <v>40</v>
      </c>
      <c r="AK201" s="1" t="str">
        <f t="shared" si="39"/>
        <v>ES4F040</v>
      </c>
      <c r="AL201" s="1">
        <v>4</v>
      </c>
      <c r="AM201" s="120"/>
    </row>
    <row r="202" spans="30:39">
      <c r="AD202" s="125" t="str">
        <f t="shared" si="34"/>
        <v>ES4F044</v>
      </c>
      <c r="AE202" s="119" t="str">
        <f t="shared" si="40"/>
        <v>【小４女子】44kg級</v>
      </c>
      <c r="AF202" s="1" t="s">
        <v>366</v>
      </c>
      <c r="AG202" s="1" t="s">
        <v>20</v>
      </c>
      <c r="AH202" s="1" t="s">
        <v>47</v>
      </c>
      <c r="AI202" s="1">
        <v>0</v>
      </c>
      <c r="AJ202" s="1">
        <v>44</v>
      </c>
      <c r="AK202" s="1" t="str">
        <f t="shared" si="39"/>
        <v>ES4F044</v>
      </c>
      <c r="AL202" s="1">
        <v>4</v>
      </c>
      <c r="AM202" s="120"/>
    </row>
    <row r="203" spans="30:39">
      <c r="AD203" s="125" t="str">
        <f t="shared" si="34"/>
        <v>ES4F110</v>
      </c>
      <c r="AE203" s="119" t="str">
        <f t="shared" si="40"/>
        <v>【小４女子】+44kg級</v>
      </c>
      <c r="AF203" s="1" t="s">
        <v>367</v>
      </c>
      <c r="AG203" s="1" t="s">
        <v>20</v>
      </c>
      <c r="AH203" s="1" t="s">
        <v>47</v>
      </c>
      <c r="AJ203" s="37">
        <v>110</v>
      </c>
      <c r="AK203" s="1" t="str">
        <f t="shared" si="39"/>
        <v>ES4F110</v>
      </c>
      <c r="AL203" s="1">
        <v>4</v>
      </c>
      <c r="AM203" s="120"/>
    </row>
    <row r="204" spans="30:39">
      <c r="AD204" s="125">
        <f t="shared" si="34"/>
        <v>0</v>
      </c>
      <c r="AE204" s="119" t="str">
        <f t="shared" si="40"/>
        <v>【小４女子】</v>
      </c>
      <c r="AJ204" s="37"/>
      <c r="AL204" s="1">
        <v>4</v>
      </c>
      <c r="AM204" s="120"/>
    </row>
    <row r="205" spans="30:39">
      <c r="AD205" s="125">
        <f t="shared" si="34"/>
        <v>0</v>
      </c>
      <c r="AE205" s="119">
        <f t="shared" si="38"/>
        <v>0</v>
      </c>
      <c r="AF205" s="1" t="s">
        <v>12</v>
      </c>
      <c r="AM205" s="120"/>
    </row>
    <row r="206" spans="30:39">
      <c r="AD206" s="125" t="str">
        <f t="shared" si="34"/>
        <v>ES5F026</v>
      </c>
      <c r="AE206" s="119" t="str">
        <f>$AF$205&amp;AF206</f>
        <v>【小５女子】26kg級</v>
      </c>
      <c r="AF206" s="1" t="s">
        <v>344</v>
      </c>
      <c r="AG206" s="1" t="s">
        <v>21</v>
      </c>
      <c r="AH206" s="1" t="s">
        <v>47</v>
      </c>
      <c r="AI206" s="1">
        <v>0</v>
      </c>
      <c r="AJ206" s="1">
        <v>26</v>
      </c>
      <c r="AK206" s="1" t="str">
        <f t="shared" ref="AK206:AK214" si="41">AG206&amp;AH206&amp;AI206&amp;AJ206</f>
        <v>ES5F026</v>
      </c>
      <c r="AL206" s="1">
        <v>5</v>
      </c>
      <c r="AM206" s="120"/>
    </row>
    <row r="207" spans="30:39">
      <c r="AD207" s="125" t="str">
        <f t="shared" si="34"/>
        <v>ES5F028</v>
      </c>
      <c r="AE207" s="119" t="str">
        <f t="shared" ref="AE207:AE215" si="42">$AF$205&amp;AF207</f>
        <v>【小５女子】28kg級</v>
      </c>
      <c r="AF207" s="1" t="s">
        <v>346</v>
      </c>
      <c r="AG207" s="1" t="s">
        <v>21</v>
      </c>
      <c r="AH207" s="1" t="s">
        <v>47</v>
      </c>
      <c r="AI207" s="1">
        <v>0</v>
      </c>
      <c r="AJ207" s="1">
        <v>28</v>
      </c>
      <c r="AK207" s="1" t="str">
        <f t="shared" si="41"/>
        <v>ES5F028</v>
      </c>
      <c r="AL207" s="1">
        <v>5</v>
      </c>
      <c r="AM207" s="120"/>
    </row>
    <row r="208" spans="30:39">
      <c r="AD208" s="125" t="str">
        <f t="shared" si="34"/>
        <v>ES5F030</v>
      </c>
      <c r="AE208" s="119" t="str">
        <f t="shared" si="42"/>
        <v>【小５女子】30kg級</v>
      </c>
      <c r="AF208" s="1" t="s">
        <v>348</v>
      </c>
      <c r="AG208" s="1" t="s">
        <v>21</v>
      </c>
      <c r="AH208" s="1" t="s">
        <v>47</v>
      </c>
      <c r="AI208" s="1">
        <v>0</v>
      </c>
      <c r="AJ208" s="1">
        <v>30</v>
      </c>
      <c r="AK208" s="1" t="str">
        <f t="shared" si="41"/>
        <v>ES5F030</v>
      </c>
      <c r="AL208" s="1">
        <v>5</v>
      </c>
      <c r="AM208" s="120"/>
    </row>
    <row r="209" spans="30:39">
      <c r="AD209" s="125" t="str">
        <f t="shared" si="34"/>
        <v>ES5F033</v>
      </c>
      <c r="AE209" s="119" t="str">
        <f t="shared" si="42"/>
        <v>【小５女子】33kg級</v>
      </c>
      <c r="AF209" s="1" t="s">
        <v>350</v>
      </c>
      <c r="AG209" s="1" t="s">
        <v>21</v>
      </c>
      <c r="AH209" s="1" t="s">
        <v>47</v>
      </c>
      <c r="AI209" s="1">
        <v>0</v>
      </c>
      <c r="AJ209" s="1">
        <v>33</v>
      </c>
      <c r="AK209" s="1" t="str">
        <f t="shared" si="41"/>
        <v>ES5F033</v>
      </c>
      <c r="AL209" s="1">
        <v>5</v>
      </c>
      <c r="AM209" s="120"/>
    </row>
    <row r="210" spans="30:39">
      <c r="AD210" s="125" t="str">
        <f t="shared" si="34"/>
        <v>ES5F036</v>
      </c>
      <c r="AE210" s="119" t="str">
        <f t="shared" si="42"/>
        <v>【小５女子】36kg級</v>
      </c>
      <c r="AF210" s="1" t="s">
        <v>353</v>
      </c>
      <c r="AG210" s="1" t="s">
        <v>21</v>
      </c>
      <c r="AH210" s="1" t="s">
        <v>47</v>
      </c>
      <c r="AI210" s="1">
        <v>0</v>
      </c>
      <c r="AJ210" s="1">
        <v>36</v>
      </c>
      <c r="AK210" s="1" t="str">
        <f t="shared" si="41"/>
        <v>ES5F036</v>
      </c>
      <c r="AL210" s="1">
        <v>5</v>
      </c>
      <c r="AM210" s="120"/>
    </row>
    <row r="211" spans="30:39">
      <c r="AD211" s="125" t="str">
        <f t="shared" si="34"/>
        <v>ES5F040</v>
      </c>
      <c r="AE211" s="119" t="str">
        <f t="shared" si="42"/>
        <v>【小５女子】40kg級</v>
      </c>
      <c r="AF211" s="1" t="s">
        <v>365</v>
      </c>
      <c r="AG211" s="1" t="s">
        <v>21</v>
      </c>
      <c r="AH211" s="1" t="s">
        <v>47</v>
      </c>
      <c r="AI211" s="1">
        <v>0</v>
      </c>
      <c r="AJ211" s="1">
        <v>40</v>
      </c>
      <c r="AK211" s="1" t="str">
        <f t="shared" si="41"/>
        <v>ES5F040</v>
      </c>
      <c r="AL211" s="1">
        <v>5</v>
      </c>
      <c r="AM211" s="120"/>
    </row>
    <row r="212" spans="30:39">
      <c r="AD212" s="125" t="str">
        <f t="shared" si="34"/>
        <v>ES5F044</v>
      </c>
      <c r="AE212" s="119" t="str">
        <f t="shared" si="42"/>
        <v>【小５女子】44kg級</v>
      </c>
      <c r="AF212" s="1" t="s">
        <v>366</v>
      </c>
      <c r="AG212" s="1" t="s">
        <v>21</v>
      </c>
      <c r="AH212" s="1" t="s">
        <v>47</v>
      </c>
      <c r="AI212" s="1">
        <v>0</v>
      </c>
      <c r="AJ212" s="1">
        <v>44</v>
      </c>
      <c r="AK212" s="1" t="str">
        <f t="shared" si="41"/>
        <v>ES5F044</v>
      </c>
      <c r="AL212" s="1">
        <v>5</v>
      </c>
      <c r="AM212" s="120"/>
    </row>
    <row r="213" spans="30:39">
      <c r="AD213" s="125" t="str">
        <f t="shared" si="34"/>
        <v>ES5F048</v>
      </c>
      <c r="AE213" s="119" t="str">
        <f t="shared" si="42"/>
        <v>【小５女子】48kg級</v>
      </c>
      <c r="AF213" s="1" t="s">
        <v>368</v>
      </c>
      <c r="AG213" s="1" t="s">
        <v>21</v>
      </c>
      <c r="AH213" s="1" t="s">
        <v>47</v>
      </c>
      <c r="AI213" s="1">
        <v>0</v>
      </c>
      <c r="AJ213" s="1">
        <v>48</v>
      </c>
      <c r="AK213" s="1" t="str">
        <f t="shared" si="41"/>
        <v>ES5F048</v>
      </c>
      <c r="AL213" s="1">
        <v>5</v>
      </c>
      <c r="AM213" s="120"/>
    </row>
    <row r="214" spans="30:39">
      <c r="AD214" s="125" t="str">
        <f t="shared" si="34"/>
        <v>ES5F110</v>
      </c>
      <c r="AE214" s="119" t="str">
        <f t="shared" si="42"/>
        <v>【小５女子】+48kg級</v>
      </c>
      <c r="AF214" s="1" t="s">
        <v>369</v>
      </c>
      <c r="AG214" s="1" t="s">
        <v>21</v>
      </c>
      <c r="AH214" s="1" t="s">
        <v>47</v>
      </c>
      <c r="AJ214" s="37">
        <v>110</v>
      </c>
      <c r="AK214" s="1" t="str">
        <f t="shared" si="41"/>
        <v>ES5F110</v>
      </c>
      <c r="AL214" s="1">
        <v>5</v>
      </c>
      <c r="AM214" s="120"/>
    </row>
    <row r="215" spans="30:39">
      <c r="AD215" s="125">
        <f t="shared" si="34"/>
        <v>0</v>
      </c>
      <c r="AE215" s="119" t="str">
        <f t="shared" si="42"/>
        <v>【小５女子】</v>
      </c>
      <c r="AJ215" s="37"/>
      <c r="AL215" s="1">
        <v>5</v>
      </c>
      <c r="AM215" s="120"/>
    </row>
    <row r="216" spans="30:39">
      <c r="AD216" s="125">
        <f t="shared" si="34"/>
        <v>0</v>
      </c>
      <c r="AE216" s="119">
        <f t="shared" si="38"/>
        <v>0</v>
      </c>
      <c r="AF216" s="1" t="s">
        <v>13</v>
      </c>
      <c r="AM216" s="120"/>
    </row>
    <row r="217" spans="30:39">
      <c r="AD217" s="125" t="str">
        <f t="shared" si="34"/>
        <v>ES6F030</v>
      </c>
      <c r="AE217" s="119" t="str">
        <f>$AF$216&amp;AF217</f>
        <v>【小６女子】30kg級</v>
      </c>
      <c r="AF217" s="1" t="s">
        <v>348</v>
      </c>
      <c r="AG217" s="1" t="s">
        <v>22</v>
      </c>
      <c r="AH217" s="1" t="s">
        <v>47</v>
      </c>
      <c r="AI217" s="1">
        <v>0</v>
      </c>
      <c r="AJ217" s="1">
        <v>30</v>
      </c>
      <c r="AK217" s="1" t="str">
        <f t="shared" ref="AK217:AK225" si="43">AG217&amp;AH217&amp;AI217&amp;AJ217</f>
        <v>ES6F030</v>
      </c>
      <c r="AL217" s="1">
        <v>6</v>
      </c>
      <c r="AM217" s="120"/>
    </row>
    <row r="218" spans="30:39">
      <c r="AD218" s="125" t="str">
        <f t="shared" si="34"/>
        <v>ES6F033</v>
      </c>
      <c r="AE218" s="119" t="str">
        <f t="shared" ref="AE218:AE226" si="44">$AF$216&amp;AF218</f>
        <v>【小６女子】33kg級</v>
      </c>
      <c r="AF218" s="1" t="s">
        <v>350</v>
      </c>
      <c r="AG218" s="1" t="s">
        <v>22</v>
      </c>
      <c r="AH218" s="1" t="s">
        <v>47</v>
      </c>
      <c r="AI218" s="1">
        <v>0</v>
      </c>
      <c r="AJ218" s="1">
        <v>33</v>
      </c>
      <c r="AK218" s="1" t="str">
        <f t="shared" si="43"/>
        <v>ES6F033</v>
      </c>
      <c r="AL218" s="1">
        <v>6</v>
      </c>
      <c r="AM218" s="120"/>
    </row>
    <row r="219" spans="30:39">
      <c r="AD219" s="125" t="str">
        <f t="shared" si="34"/>
        <v>ES6F036</v>
      </c>
      <c r="AE219" s="119" t="str">
        <f t="shared" si="44"/>
        <v>【小６女子】36kg級</v>
      </c>
      <c r="AF219" s="1" t="s">
        <v>353</v>
      </c>
      <c r="AG219" s="1" t="s">
        <v>22</v>
      </c>
      <c r="AH219" s="1" t="s">
        <v>47</v>
      </c>
      <c r="AI219" s="1">
        <v>0</v>
      </c>
      <c r="AJ219" s="1">
        <v>36</v>
      </c>
      <c r="AK219" s="1" t="str">
        <f t="shared" si="43"/>
        <v>ES6F036</v>
      </c>
      <c r="AL219" s="1">
        <v>6</v>
      </c>
      <c r="AM219" s="120"/>
    </row>
    <row r="220" spans="30:39">
      <c r="AD220" s="125" t="str">
        <f t="shared" si="34"/>
        <v>ES6F040</v>
      </c>
      <c r="AE220" s="119" t="str">
        <f t="shared" si="44"/>
        <v>【小６女子】40kg級</v>
      </c>
      <c r="AF220" s="1" t="s">
        <v>365</v>
      </c>
      <c r="AG220" s="1" t="s">
        <v>22</v>
      </c>
      <c r="AH220" s="1" t="s">
        <v>47</v>
      </c>
      <c r="AI220" s="1">
        <v>0</v>
      </c>
      <c r="AJ220" s="1">
        <v>40</v>
      </c>
      <c r="AK220" s="1" t="str">
        <f t="shared" si="43"/>
        <v>ES6F040</v>
      </c>
      <c r="AL220" s="1">
        <v>6</v>
      </c>
      <c r="AM220" s="120"/>
    </row>
    <row r="221" spans="30:39">
      <c r="AD221" s="125" t="str">
        <f t="shared" si="34"/>
        <v>ES6F044</v>
      </c>
      <c r="AE221" s="119" t="str">
        <f t="shared" si="44"/>
        <v>【小６女子】44kg級</v>
      </c>
      <c r="AF221" s="1" t="s">
        <v>366</v>
      </c>
      <c r="AG221" s="1" t="s">
        <v>22</v>
      </c>
      <c r="AH221" s="1" t="s">
        <v>47</v>
      </c>
      <c r="AI221" s="1">
        <v>0</v>
      </c>
      <c r="AJ221" s="1">
        <v>44</v>
      </c>
      <c r="AK221" s="1" t="str">
        <f t="shared" si="43"/>
        <v>ES6F044</v>
      </c>
      <c r="AL221" s="1">
        <v>6</v>
      </c>
      <c r="AM221" s="120"/>
    </row>
    <row r="222" spans="30:39">
      <c r="AD222" s="125" t="str">
        <f t="shared" si="34"/>
        <v>ES6F048</v>
      </c>
      <c r="AE222" s="119" t="str">
        <f t="shared" si="44"/>
        <v>【小６女子】48kg級</v>
      </c>
      <c r="AF222" s="1" t="s">
        <v>368</v>
      </c>
      <c r="AG222" s="1" t="s">
        <v>22</v>
      </c>
      <c r="AH222" s="1" t="s">
        <v>47</v>
      </c>
      <c r="AI222" s="1">
        <v>0</v>
      </c>
      <c r="AJ222" s="1">
        <v>48</v>
      </c>
      <c r="AK222" s="1" t="str">
        <f t="shared" si="43"/>
        <v>ES6F048</v>
      </c>
      <c r="AL222" s="1">
        <v>6</v>
      </c>
      <c r="AM222" s="120"/>
    </row>
    <row r="223" spans="30:39">
      <c r="AD223" s="125" t="str">
        <f t="shared" si="34"/>
        <v>ES6F053</v>
      </c>
      <c r="AE223" s="119" t="str">
        <f t="shared" si="44"/>
        <v>【小６女子】53kg級</v>
      </c>
      <c r="AF223" s="1" t="s">
        <v>370</v>
      </c>
      <c r="AG223" s="1" t="s">
        <v>22</v>
      </c>
      <c r="AH223" s="1" t="s">
        <v>47</v>
      </c>
      <c r="AI223" s="1">
        <v>0</v>
      </c>
      <c r="AJ223" s="1">
        <v>53</v>
      </c>
      <c r="AK223" s="1" t="str">
        <f t="shared" ref="AK223:AK224" si="45">AG223&amp;AH223&amp;AI223&amp;AJ223</f>
        <v>ES6F053</v>
      </c>
      <c r="AL223" s="1">
        <v>6</v>
      </c>
      <c r="AM223" s="120"/>
    </row>
    <row r="224" spans="30:39">
      <c r="AD224" s="125" t="str">
        <f t="shared" si="34"/>
        <v>ES6F058</v>
      </c>
      <c r="AE224" s="119" t="str">
        <f t="shared" si="44"/>
        <v>【小６女子】58kg級</v>
      </c>
      <c r="AF224" s="1" t="s">
        <v>371</v>
      </c>
      <c r="AG224" s="1" t="s">
        <v>22</v>
      </c>
      <c r="AH224" s="1" t="s">
        <v>47</v>
      </c>
      <c r="AI224" s="1">
        <v>0</v>
      </c>
      <c r="AJ224" s="1">
        <v>58</v>
      </c>
      <c r="AK224" s="1" t="str">
        <f t="shared" si="45"/>
        <v>ES6F058</v>
      </c>
      <c r="AL224" s="1">
        <v>6</v>
      </c>
      <c r="AM224" s="120"/>
    </row>
    <row r="225" spans="30:39">
      <c r="AD225" s="125" t="str">
        <f t="shared" si="34"/>
        <v>ES6F110</v>
      </c>
      <c r="AE225" s="119" t="str">
        <f t="shared" si="44"/>
        <v>【小６女子】+58kg級</v>
      </c>
      <c r="AF225" s="1" t="s">
        <v>372</v>
      </c>
      <c r="AG225" s="1" t="s">
        <v>22</v>
      </c>
      <c r="AH225" s="1" t="s">
        <v>47</v>
      </c>
      <c r="AJ225" s="37">
        <v>110</v>
      </c>
      <c r="AK225" s="1" t="str">
        <f t="shared" si="43"/>
        <v>ES6F110</v>
      </c>
      <c r="AL225" s="1">
        <v>6</v>
      </c>
      <c r="AM225" s="120"/>
    </row>
    <row r="226" spans="30:39">
      <c r="AD226" s="125">
        <f t="shared" si="34"/>
        <v>0</v>
      </c>
      <c r="AE226" s="119" t="str">
        <f t="shared" si="44"/>
        <v>【小６女子】</v>
      </c>
      <c r="AJ226" s="37"/>
      <c r="AL226" s="1">
        <v>6</v>
      </c>
      <c r="AM226" s="120"/>
    </row>
    <row r="227" spans="30:39">
      <c r="AD227" s="125">
        <f t="shared" si="34"/>
        <v>0</v>
      </c>
      <c r="AE227" s="119">
        <f t="shared" si="38"/>
        <v>0</v>
      </c>
      <c r="AF227" s="1" t="s">
        <v>14</v>
      </c>
      <c r="AM227" s="120"/>
    </row>
    <row r="228" spans="30:39">
      <c r="AD228" s="125" t="str">
        <f t="shared" si="34"/>
        <v>JHM038</v>
      </c>
      <c r="AE228" s="119" t="str">
        <f t="shared" si="38"/>
        <v>JHM038</v>
      </c>
      <c r="AF228" s="1" t="s">
        <v>28</v>
      </c>
      <c r="AG228" s="1" t="s">
        <v>48</v>
      </c>
      <c r="AH228" s="1" t="s">
        <v>46</v>
      </c>
      <c r="AI228" s="1">
        <v>0</v>
      </c>
      <c r="AJ228" s="1">
        <v>38</v>
      </c>
      <c r="AK228" s="1" t="str">
        <f t="shared" ref="AK228:AK236" si="46">AG228&amp;AH228&amp;AI228&amp;AJ228</f>
        <v>JHM038</v>
      </c>
      <c r="AM228" s="120"/>
    </row>
    <row r="229" spans="30:39">
      <c r="AD229" s="125" t="str">
        <f t="shared" si="34"/>
        <v>JHM042</v>
      </c>
      <c r="AE229" s="119" t="str">
        <f t="shared" si="38"/>
        <v>JHM042</v>
      </c>
      <c r="AF229" s="1" t="s">
        <v>29</v>
      </c>
      <c r="AG229" s="1" t="s">
        <v>48</v>
      </c>
      <c r="AH229" s="1" t="s">
        <v>46</v>
      </c>
      <c r="AI229" s="1">
        <v>0</v>
      </c>
      <c r="AJ229" s="1">
        <v>42</v>
      </c>
      <c r="AK229" s="1" t="str">
        <f t="shared" si="46"/>
        <v>JHM042</v>
      </c>
      <c r="AM229" s="120"/>
    </row>
    <row r="230" spans="30:39">
      <c r="AD230" s="125" t="str">
        <f t="shared" si="34"/>
        <v>JHM047</v>
      </c>
      <c r="AE230" s="119" t="str">
        <f t="shared" si="38"/>
        <v>JHM047</v>
      </c>
      <c r="AF230" s="1" t="s">
        <v>30</v>
      </c>
      <c r="AG230" s="1" t="s">
        <v>48</v>
      </c>
      <c r="AH230" s="1" t="s">
        <v>46</v>
      </c>
      <c r="AI230" s="1">
        <v>0</v>
      </c>
      <c r="AJ230" s="1">
        <v>47</v>
      </c>
      <c r="AK230" s="1" t="str">
        <f t="shared" si="46"/>
        <v>JHM047</v>
      </c>
      <c r="AM230" s="120"/>
    </row>
    <row r="231" spans="30:39">
      <c r="AD231" s="125" t="str">
        <f t="shared" si="34"/>
        <v>JHM053</v>
      </c>
      <c r="AE231" s="119" t="str">
        <f t="shared" si="38"/>
        <v>JHM053</v>
      </c>
      <c r="AF231" s="1" t="s">
        <v>31</v>
      </c>
      <c r="AG231" s="1" t="s">
        <v>48</v>
      </c>
      <c r="AH231" s="1" t="s">
        <v>46</v>
      </c>
      <c r="AI231" s="1">
        <v>0</v>
      </c>
      <c r="AJ231" s="1">
        <v>53</v>
      </c>
      <c r="AK231" s="1" t="str">
        <f t="shared" si="46"/>
        <v>JHM053</v>
      </c>
      <c r="AM231" s="120"/>
    </row>
    <row r="232" spans="30:39">
      <c r="AD232" s="125" t="str">
        <f t="shared" si="34"/>
        <v>JHM059</v>
      </c>
      <c r="AE232" s="119" t="str">
        <f t="shared" si="38"/>
        <v>JHM059</v>
      </c>
      <c r="AF232" s="1" t="s">
        <v>32</v>
      </c>
      <c r="AG232" s="1" t="s">
        <v>48</v>
      </c>
      <c r="AH232" s="1" t="s">
        <v>46</v>
      </c>
      <c r="AI232" s="1">
        <v>0</v>
      </c>
      <c r="AJ232" s="1">
        <v>59</v>
      </c>
      <c r="AK232" s="1" t="str">
        <f t="shared" si="46"/>
        <v>JHM059</v>
      </c>
      <c r="AM232" s="120"/>
    </row>
    <row r="233" spans="30:39">
      <c r="AD233" s="125" t="str">
        <f t="shared" si="34"/>
        <v>JHM066</v>
      </c>
      <c r="AE233" s="119" t="str">
        <f t="shared" si="38"/>
        <v>JHM066</v>
      </c>
      <c r="AF233" s="1" t="s">
        <v>33</v>
      </c>
      <c r="AG233" s="1" t="s">
        <v>48</v>
      </c>
      <c r="AH233" s="1" t="s">
        <v>46</v>
      </c>
      <c r="AI233" s="1">
        <v>0</v>
      </c>
      <c r="AJ233" s="1">
        <v>66</v>
      </c>
      <c r="AK233" s="1" t="str">
        <f t="shared" si="46"/>
        <v>JHM066</v>
      </c>
      <c r="AM233" s="120"/>
    </row>
    <row r="234" spans="30:39">
      <c r="AD234" s="125" t="str">
        <f t="shared" si="34"/>
        <v>JHM073</v>
      </c>
      <c r="AE234" s="119" t="str">
        <f t="shared" si="38"/>
        <v>JHM073</v>
      </c>
      <c r="AF234" s="1" t="s">
        <v>34</v>
      </c>
      <c r="AG234" s="1" t="s">
        <v>48</v>
      </c>
      <c r="AH234" s="1" t="s">
        <v>46</v>
      </c>
      <c r="AI234" s="1">
        <v>0</v>
      </c>
      <c r="AJ234" s="1">
        <v>73</v>
      </c>
      <c r="AK234" s="1" t="str">
        <f t="shared" si="46"/>
        <v>JHM073</v>
      </c>
      <c r="AM234" s="120"/>
    </row>
    <row r="235" spans="30:39">
      <c r="AD235" s="125" t="str">
        <f t="shared" si="34"/>
        <v>JHM085</v>
      </c>
      <c r="AE235" s="119" t="str">
        <f t="shared" si="38"/>
        <v>JHM085</v>
      </c>
      <c r="AF235" s="1" t="s">
        <v>35</v>
      </c>
      <c r="AG235" s="1" t="s">
        <v>48</v>
      </c>
      <c r="AH235" s="1" t="s">
        <v>46</v>
      </c>
      <c r="AI235" s="1">
        <v>0</v>
      </c>
      <c r="AJ235" s="1">
        <v>85</v>
      </c>
      <c r="AK235" s="1" t="str">
        <f t="shared" si="46"/>
        <v>JHM085</v>
      </c>
      <c r="AM235" s="120"/>
    </row>
    <row r="236" spans="30:39">
      <c r="AD236" s="125" t="str">
        <f t="shared" si="34"/>
        <v>JHM110</v>
      </c>
      <c r="AE236" s="119" t="str">
        <f t="shared" si="38"/>
        <v>JHM110</v>
      </c>
      <c r="AF236" s="1" t="s">
        <v>36</v>
      </c>
      <c r="AG236" s="1" t="s">
        <v>48</v>
      </c>
      <c r="AH236" s="1" t="s">
        <v>46</v>
      </c>
      <c r="AJ236" s="1">
        <v>110</v>
      </c>
      <c r="AK236" s="1" t="str">
        <f t="shared" si="46"/>
        <v>JHM110</v>
      </c>
      <c r="AM236" s="120"/>
    </row>
    <row r="237" spans="30:39">
      <c r="AD237" s="125">
        <f t="shared" si="34"/>
        <v>0</v>
      </c>
      <c r="AE237" s="119">
        <f t="shared" si="38"/>
        <v>0</v>
      </c>
      <c r="AF237" s="1" t="s">
        <v>15</v>
      </c>
      <c r="AM237" s="120"/>
    </row>
    <row r="238" spans="30:39">
      <c r="AD238" s="125" t="str">
        <f t="shared" si="34"/>
        <v>JHF034</v>
      </c>
      <c r="AE238" s="119" t="str">
        <f t="shared" si="38"/>
        <v>JHF034</v>
      </c>
      <c r="AF238" s="1" t="s">
        <v>37</v>
      </c>
      <c r="AG238" s="1" t="s">
        <v>48</v>
      </c>
      <c r="AH238" s="1" t="s">
        <v>47</v>
      </c>
      <c r="AI238" s="1">
        <v>0</v>
      </c>
      <c r="AJ238" s="1">
        <v>34</v>
      </c>
      <c r="AK238" s="1" t="str">
        <f t="shared" ref="AK238:AK246" si="47">AG238&amp;AH238&amp;AI238&amp;AJ238</f>
        <v>JHF034</v>
      </c>
      <c r="AM238" s="120"/>
    </row>
    <row r="239" spans="30:39">
      <c r="AD239" s="125" t="str">
        <f t="shared" si="34"/>
        <v>JHF037</v>
      </c>
      <c r="AE239" s="119" t="str">
        <f t="shared" si="38"/>
        <v>JHF037</v>
      </c>
      <c r="AF239" s="1" t="s">
        <v>38</v>
      </c>
      <c r="AG239" s="1" t="s">
        <v>48</v>
      </c>
      <c r="AH239" s="1" t="s">
        <v>47</v>
      </c>
      <c r="AI239" s="1">
        <v>0</v>
      </c>
      <c r="AJ239" s="1">
        <v>37</v>
      </c>
      <c r="AK239" s="1" t="str">
        <f t="shared" si="47"/>
        <v>JHF037</v>
      </c>
      <c r="AM239" s="120"/>
    </row>
    <row r="240" spans="30:39">
      <c r="AD240" s="125" t="str">
        <f t="shared" si="34"/>
        <v>JHF040</v>
      </c>
      <c r="AE240" s="119" t="str">
        <f t="shared" si="38"/>
        <v>JHF040</v>
      </c>
      <c r="AF240" s="1" t="s">
        <v>39</v>
      </c>
      <c r="AG240" s="1" t="s">
        <v>48</v>
      </c>
      <c r="AH240" s="1" t="s">
        <v>47</v>
      </c>
      <c r="AI240" s="1">
        <v>0</v>
      </c>
      <c r="AJ240" s="1">
        <v>40</v>
      </c>
      <c r="AK240" s="1" t="str">
        <f t="shared" si="47"/>
        <v>JHF040</v>
      </c>
      <c r="AM240" s="120"/>
    </row>
    <row r="241" spans="30:39">
      <c r="AD241" s="125" t="str">
        <f t="shared" si="34"/>
        <v>JHF044</v>
      </c>
      <c r="AE241" s="119" t="str">
        <f t="shared" si="38"/>
        <v>JHF044</v>
      </c>
      <c r="AF241" s="1" t="s">
        <v>40</v>
      </c>
      <c r="AG241" s="1" t="s">
        <v>48</v>
      </c>
      <c r="AH241" s="1" t="s">
        <v>47</v>
      </c>
      <c r="AI241" s="1">
        <v>0</v>
      </c>
      <c r="AJ241" s="1">
        <v>44</v>
      </c>
      <c r="AK241" s="1" t="str">
        <f t="shared" si="47"/>
        <v>JHF044</v>
      </c>
      <c r="AM241" s="120"/>
    </row>
    <row r="242" spans="30:39">
      <c r="AD242" s="125" t="str">
        <f t="shared" si="34"/>
        <v>JHF048</v>
      </c>
      <c r="AE242" s="119" t="str">
        <f t="shared" si="38"/>
        <v>JHF048</v>
      </c>
      <c r="AF242" s="1" t="s">
        <v>41</v>
      </c>
      <c r="AG242" s="1" t="s">
        <v>48</v>
      </c>
      <c r="AH242" s="1" t="s">
        <v>47</v>
      </c>
      <c r="AI242" s="1">
        <v>0</v>
      </c>
      <c r="AJ242" s="1">
        <v>48</v>
      </c>
      <c r="AK242" s="1" t="str">
        <f t="shared" si="47"/>
        <v>JHF048</v>
      </c>
      <c r="AM242" s="120"/>
    </row>
    <row r="243" spans="30:39">
      <c r="AD243" s="125" t="str">
        <f t="shared" si="34"/>
        <v>JHF052</v>
      </c>
      <c r="AE243" s="119" t="str">
        <f t="shared" si="38"/>
        <v>JHF052</v>
      </c>
      <c r="AF243" s="1" t="s">
        <v>42</v>
      </c>
      <c r="AG243" s="1" t="s">
        <v>48</v>
      </c>
      <c r="AH243" s="1" t="s">
        <v>47</v>
      </c>
      <c r="AI243" s="1">
        <v>0</v>
      </c>
      <c r="AJ243" s="1">
        <v>52</v>
      </c>
      <c r="AK243" s="1" t="str">
        <f t="shared" si="47"/>
        <v>JHF052</v>
      </c>
      <c r="AM243" s="120"/>
    </row>
    <row r="244" spans="30:39">
      <c r="AD244" s="125" t="str">
        <f t="shared" si="34"/>
        <v>JHF057</v>
      </c>
      <c r="AE244" s="119" t="str">
        <f t="shared" si="38"/>
        <v>JHF057</v>
      </c>
      <c r="AF244" s="1" t="s">
        <v>43</v>
      </c>
      <c r="AG244" s="1" t="s">
        <v>48</v>
      </c>
      <c r="AH244" s="1" t="s">
        <v>47</v>
      </c>
      <c r="AI244" s="1">
        <v>0</v>
      </c>
      <c r="AJ244" s="1">
        <v>57</v>
      </c>
      <c r="AK244" s="1" t="str">
        <f t="shared" si="47"/>
        <v>JHF057</v>
      </c>
      <c r="AM244" s="120"/>
    </row>
    <row r="245" spans="30:39">
      <c r="AD245" s="125" t="str">
        <f t="shared" si="34"/>
        <v>JHF062</v>
      </c>
      <c r="AE245" s="119" t="str">
        <f t="shared" si="38"/>
        <v>JHF062</v>
      </c>
      <c r="AF245" s="1" t="s">
        <v>44</v>
      </c>
      <c r="AG245" s="1" t="s">
        <v>48</v>
      </c>
      <c r="AH245" s="1" t="s">
        <v>47</v>
      </c>
      <c r="AI245" s="1">
        <v>0</v>
      </c>
      <c r="AJ245" s="1">
        <v>62</v>
      </c>
      <c r="AK245" s="1" t="str">
        <f t="shared" si="47"/>
        <v>JHF062</v>
      </c>
      <c r="AM245" s="120"/>
    </row>
    <row r="246" spans="30:39">
      <c r="AD246" s="125" t="str">
        <f t="shared" si="34"/>
        <v>JHF070</v>
      </c>
      <c r="AE246" s="119" t="str">
        <f t="shared" si="38"/>
        <v>JHF070</v>
      </c>
      <c r="AF246" s="1" t="s">
        <v>45</v>
      </c>
      <c r="AG246" s="1" t="s">
        <v>48</v>
      </c>
      <c r="AH246" s="1" t="s">
        <v>47</v>
      </c>
      <c r="AI246" s="1">
        <v>0</v>
      </c>
      <c r="AJ246" s="1">
        <v>70</v>
      </c>
      <c r="AK246" s="1" t="str">
        <f t="shared" si="47"/>
        <v>JHF070</v>
      </c>
      <c r="AM246" s="120"/>
    </row>
    <row r="247" spans="30:39" ht="14.25" thickBot="1">
      <c r="AD247" s="126">
        <f t="shared" si="34"/>
        <v>0</v>
      </c>
      <c r="AE247" s="121"/>
      <c r="AF247" s="122"/>
      <c r="AG247" s="122"/>
      <c r="AH247" s="122"/>
      <c r="AI247" s="122"/>
      <c r="AJ247" s="122"/>
      <c r="AK247" s="122"/>
      <c r="AL247" s="122"/>
      <c r="AM247" s="123"/>
    </row>
    <row r="248" spans="30:39" ht="14.25" thickTop="1"/>
  </sheetData>
  <mergeCells count="181">
    <mergeCell ref="U3:W3"/>
    <mergeCell ref="J3:T3"/>
    <mergeCell ref="W24:Z24"/>
    <mergeCell ref="W25:Z25"/>
    <mergeCell ref="W26:Z26"/>
    <mergeCell ref="W27:Z27"/>
    <mergeCell ref="W28:Z28"/>
    <mergeCell ref="W15:Z15"/>
    <mergeCell ref="W16:Z16"/>
    <mergeCell ref="W17:Z17"/>
    <mergeCell ref="W18:Z18"/>
    <mergeCell ref="W19:Z19"/>
    <mergeCell ref="W20:Z20"/>
    <mergeCell ref="W21:Z21"/>
    <mergeCell ref="W22:Z22"/>
    <mergeCell ref="W23:Z23"/>
    <mergeCell ref="X5:Z5"/>
    <mergeCell ref="W7:Z7"/>
    <mergeCell ref="W8:Z8"/>
    <mergeCell ref="W9:Z9"/>
    <mergeCell ref="W10:Z10"/>
    <mergeCell ref="W11:Z11"/>
    <mergeCell ref="W12:Z12"/>
    <mergeCell ref="W13:Z13"/>
    <mergeCell ref="W14:Z14"/>
    <mergeCell ref="C21:E21"/>
    <mergeCell ref="T21:U21"/>
    <mergeCell ref="C22:E22"/>
    <mergeCell ref="T22:U22"/>
    <mergeCell ref="C23:E23"/>
    <mergeCell ref="T23:U23"/>
    <mergeCell ref="C27:E27"/>
    <mergeCell ref="T27:U27"/>
    <mergeCell ref="C17:E17"/>
    <mergeCell ref="T17:U17"/>
    <mergeCell ref="C18:E18"/>
    <mergeCell ref="T18:U18"/>
    <mergeCell ref="C19:E19"/>
    <mergeCell ref="T19:U19"/>
    <mergeCell ref="H17:I17"/>
    <mergeCell ref="H18:I18"/>
    <mergeCell ref="H19:I19"/>
    <mergeCell ref="C15:E15"/>
    <mergeCell ref="T15:U15"/>
    <mergeCell ref="C16:E16"/>
    <mergeCell ref="T16:U16"/>
    <mergeCell ref="H14:I14"/>
    <mergeCell ref="H15:I15"/>
    <mergeCell ref="L16:M16"/>
    <mergeCell ref="C28:E28"/>
    <mergeCell ref="T28:U28"/>
    <mergeCell ref="C24:E24"/>
    <mergeCell ref="T24:U24"/>
    <mergeCell ref="C25:E25"/>
    <mergeCell ref="T25:U25"/>
    <mergeCell ref="C26:E26"/>
    <mergeCell ref="T26:U26"/>
    <mergeCell ref="H25:I25"/>
    <mergeCell ref="H26:I26"/>
    <mergeCell ref="H27:I27"/>
    <mergeCell ref="H28:I28"/>
    <mergeCell ref="L28:M28"/>
    <mergeCell ref="J17:K17"/>
    <mergeCell ref="L17:M17"/>
    <mergeCell ref="J18:K18"/>
    <mergeCell ref="L18:M18"/>
    <mergeCell ref="J19:K19"/>
    <mergeCell ref="L19:M19"/>
    <mergeCell ref="J20:K20"/>
    <mergeCell ref="L20:M20"/>
    <mergeCell ref="H16:I16"/>
    <mergeCell ref="J21:K21"/>
    <mergeCell ref="T13:U13"/>
    <mergeCell ref="H11:I11"/>
    <mergeCell ref="H12:I12"/>
    <mergeCell ref="H13:I13"/>
    <mergeCell ref="C14:E14"/>
    <mergeCell ref="T14:U14"/>
    <mergeCell ref="T8:U8"/>
    <mergeCell ref="H9:I9"/>
    <mergeCell ref="H10:I10"/>
    <mergeCell ref="C11:E11"/>
    <mergeCell ref="T11:U11"/>
    <mergeCell ref="C12:E12"/>
    <mergeCell ref="T12:U12"/>
    <mergeCell ref="J8:K8"/>
    <mergeCell ref="L8:M8"/>
    <mergeCell ref="C13:E13"/>
    <mergeCell ref="B2:X2"/>
    <mergeCell ref="H8:I8"/>
    <mergeCell ref="D4:H4"/>
    <mergeCell ref="J5:K5"/>
    <mergeCell ref="L5:T5"/>
    <mergeCell ref="U5:W5"/>
    <mergeCell ref="T20:U20"/>
    <mergeCell ref="C7:F7"/>
    <mergeCell ref="G7:I7"/>
    <mergeCell ref="T7:V7"/>
    <mergeCell ref="C8:E8"/>
    <mergeCell ref="B4:C4"/>
    <mergeCell ref="B5:C5"/>
    <mergeCell ref="J7:M7"/>
    <mergeCell ref="J4:T4"/>
    <mergeCell ref="F5:I5"/>
    <mergeCell ref="U4:W4"/>
    <mergeCell ref="C20:E20"/>
    <mergeCell ref="C9:E9"/>
    <mergeCell ref="T9:U9"/>
    <mergeCell ref="C10:E10"/>
    <mergeCell ref="T10:U10"/>
    <mergeCell ref="D5:E5"/>
    <mergeCell ref="H20:I20"/>
    <mergeCell ref="I36:J36"/>
    <mergeCell ref="K36:L36"/>
    <mergeCell ref="I32:J32"/>
    <mergeCell ref="K32:L32"/>
    <mergeCell ref="I37:J37"/>
    <mergeCell ref="K37:L37"/>
    <mergeCell ref="J22:K22"/>
    <mergeCell ref="L22:M2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J28:K28"/>
    <mergeCell ref="H23:I23"/>
    <mergeCell ref="H24:I24"/>
    <mergeCell ref="L15:M15"/>
    <mergeCell ref="J16:K16"/>
    <mergeCell ref="I33:J33"/>
    <mergeCell ref="K33:L33"/>
    <mergeCell ref="T36:W36"/>
    <mergeCell ref="B3:C3"/>
    <mergeCell ref="D3:H3"/>
    <mergeCell ref="X3:Z3"/>
    <mergeCell ref="X36:Y36"/>
    <mergeCell ref="J9:K9"/>
    <mergeCell ref="L9:M9"/>
    <mergeCell ref="J10:K10"/>
    <mergeCell ref="L10:M10"/>
    <mergeCell ref="J11:K11"/>
    <mergeCell ref="L11:M11"/>
    <mergeCell ref="J12:K12"/>
    <mergeCell ref="L12:M12"/>
    <mergeCell ref="J13:K13"/>
    <mergeCell ref="L13:M13"/>
    <mergeCell ref="J14:K14"/>
    <mergeCell ref="L14:M14"/>
    <mergeCell ref="J15:K15"/>
    <mergeCell ref="H21:I21"/>
    <mergeCell ref="H22:I22"/>
    <mergeCell ref="L21:M21"/>
    <mergeCell ref="T37:W37"/>
    <mergeCell ref="X37:Y37"/>
    <mergeCell ref="F31:G31"/>
    <mergeCell ref="I31:L31"/>
    <mergeCell ref="T31:Y31"/>
    <mergeCell ref="B34:D34"/>
    <mergeCell ref="I34:J34"/>
    <mergeCell ref="K34:L34"/>
    <mergeCell ref="T34:W34"/>
    <mergeCell ref="X34:Y34"/>
    <mergeCell ref="B35:D35"/>
    <mergeCell ref="I35:J35"/>
    <mergeCell ref="K35:L35"/>
    <mergeCell ref="T35:W35"/>
    <mergeCell ref="X35:Y35"/>
    <mergeCell ref="B32:D32"/>
    <mergeCell ref="B33:D33"/>
    <mergeCell ref="B36:D36"/>
    <mergeCell ref="X32:Y32"/>
    <mergeCell ref="T32:W32"/>
    <mergeCell ref="T33:W33"/>
    <mergeCell ref="X33:Y33"/>
    <mergeCell ref="B37:D37"/>
  </mergeCells>
  <phoneticPr fontId="1"/>
  <conditionalFormatting sqref="Z4">
    <cfRule type="cellIs" dxfId="1" priority="1" operator="notEqual">
      <formula>$X$4</formula>
    </cfRule>
  </conditionalFormatting>
  <dataValidations count="4">
    <dataValidation allowBlank="1" showInputMessage="1" showErrorMessage="1" promptTitle="郵便番号を入力" prompt="〒123-4567_x000a_を入力するときは，_x000a_1234567_x000a_と半角で入力してください" sqref="E6 D5" xr:uid="{00000000-0002-0000-0000-000000000000}"/>
    <dataValidation type="list" allowBlank="1" showInputMessage="1" showErrorMessage="1" sqref="X3" xr:uid="{5AE0095E-1D15-4950-BCFD-F48AE6317F4E}">
      <formula1>AN$2:AN$50</formula1>
    </dataValidation>
    <dataValidation type="list" allowBlank="1" showInputMessage="1" showErrorMessage="1" sqref="J8:K28" xr:uid="{5682EF2A-4AB5-4DA3-85DF-1DF54E90BEAC}">
      <formula1>$AO$119:$AO$130</formula1>
    </dataValidation>
    <dataValidation type="list" allowBlank="1" showInputMessage="1" showErrorMessage="1" sqref="L8:M28" xr:uid="{E90CFE88-3799-4959-A748-B2D0BE6F7DAB}">
      <formula1>INDIRECT(J8)</formula1>
    </dataValidation>
  </dataValidations>
  <pageMargins left="0.23622047244094491" right="0.23622047244094491" top="0.3" bottom="0.33" header="0.31496062992125984" footer="0.31496062992125984"/>
  <pageSetup paperSize="9" scale="94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40CC-01A9-4783-99FD-39E022D87309}">
  <sheetPr>
    <pageSetUpPr fitToPage="1"/>
  </sheetPr>
  <dimension ref="B1:AS248"/>
  <sheetViews>
    <sheetView view="pageBreakPreview" zoomScale="115" zoomScaleNormal="100" zoomScaleSheetLayoutView="115" workbookViewId="0"/>
  </sheetViews>
  <sheetFormatPr defaultColWidth="8.75" defaultRowHeight="13.5"/>
  <cols>
    <col min="1" max="1" width="6" style="1" customWidth="1"/>
    <col min="2" max="2" width="2.5" style="1" customWidth="1"/>
    <col min="3" max="3" width="4" style="1" customWidth="1"/>
    <col min="4" max="4" width="3.5" style="1" customWidth="1"/>
    <col min="5" max="5" width="2.5" style="1" customWidth="1"/>
    <col min="6" max="6" width="10" style="1" customWidth="1"/>
    <col min="7" max="7" width="11.125" style="1" customWidth="1"/>
    <col min="8" max="8" width="2.5" style="1" customWidth="1"/>
    <col min="9" max="9" width="7.5" style="1" customWidth="1"/>
    <col min="10" max="10" width="2.5" style="1" customWidth="1"/>
    <col min="11" max="12" width="5" style="1" customWidth="1"/>
    <col min="13" max="13" width="2.5" style="1" customWidth="1"/>
    <col min="14" max="14" width="4.25" style="1" hidden="1" customWidth="1"/>
    <col min="15" max="18" width="5" style="1" hidden="1" customWidth="1"/>
    <col min="19" max="19" width="5" style="1" customWidth="1"/>
    <col min="20" max="20" width="3" style="1" customWidth="1"/>
    <col min="21" max="22" width="2" style="1" customWidth="1"/>
    <col min="23" max="23" width="3" style="1" customWidth="1"/>
    <col min="24" max="24" width="8" style="1" customWidth="1"/>
    <col min="25" max="25" width="2" style="1" customWidth="1"/>
    <col min="26" max="26" width="4" style="1" customWidth="1"/>
    <col min="27" max="27" width="1.5" style="1" customWidth="1"/>
    <col min="28" max="29" width="4" style="1" customWidth="1"/>
    <col min="30" max="30" width="3.25" style="1" customWidth="1"/>
    <col min="31" max="31" width="11.75" style="1" customWidth="1"/>
    <col min="32" max="32" width="10.625" style="1" customWidth="1"/>
    <col min="33" max="33" width="4.5" style="1" bestFit="1" customWidth="1"/>
    <col min="34" max="35" width="2.5" style="1" bestFit="1" customWidth="1"/>
    <col min="36" max="36" width="4.5" style="1" bestFit="1" customWidth="1"/>
    <col min="37" max="37" width="8.5" style="1" bestFit="1" customWidth="1"/>
    <col min="38" max="38" width="4" style="1" customWidth="1"/>
    <col min="39" max="39" width="3.5" style="1" bestFit="1" customWidth="1"/>
    <col min="40" max="16384" width="8.75" style="1"/>
  </cols>
  <sheetData>
    <row r="1" spans="2:43" ht="14.25" thickBot="1">
      <c r="X1" s="2"/>
      <c r="Y1" s="2"/>
      <c r="Z1" s="2"/>
      <c r="AA1" s="2"/>
      <c r="AD1" s="3">
        <v>0</v>
      </c>
      <c r="AE1" s="1" t="str">
        <f>VLOOKUP(AD1,$AM$2:$AN$50,2,)</f>
        <v>(選択)</v>
      </c>
    </row>
    <row r="2" spans="2:43" ht="24.75" customHeight="1">
      <c r="B2" s="152" t="s">
        <v>336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4"/>
      <c r="Z2" s="4" t="s">
        <v>276</v>
      </c>
      <c r="AA2" s="4"/>
      <c r="AE2" s="1" t="s">
        <v>23</v>
      </c>
      <c r="AM2" s="5">
        <v>0</v>
      </c>
      <c r="AN2" s="1" t="s">
        <v>80</v>
      </c>
      <c r="AO2" s="1" t="s">
        <v>80</v>
      </c>
    </row>
    <row r="3" spans="2:43" ht="10.15" customHeight="1">
      <c r="B3" s="184" t="s">
        <v>3</v>
      </c>
      <c r="C3" s="184"/>
      <c r="D3" s="185">
        <f>'参加申込書 ①'!D3</f>
        <v>0</v>
      </c>
      <c r="E3" s="185"/>
      <c r="F3" s="185"/>
      <c r="G3" s="185"/>
      <c r="H3" s="185"/>
      <c r="I3" s="100" t="s">
        <v>273</v>
      </c>
      <c r="J3" s="186">
        <f>'参加申込書 ①'!J3</f>
        <v>0</v>
      </c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 t="s">
        <v>254</v>
      </c>
      <c r="V3" s="190"/>
      <c r="W3" s="191"/>
      <c r="X3" s="192" t="str">
        <f>'参加申込書 ①'!X3</f>
        <v>(選択)</v>
      </c>
      <c r="Y3" s="192"/>
      <c r="Z3" s="192"/>
      <c r="AA3" s="4"/>
      <c r="AE3" s="1">
        <v>3000</v>
      </c>
      <c r="AM3" s="95">
        <v>25</v>
      </c>
      <c r="AN3" s="96" t="s">
        <v>104</v>
      </c>
      <c r="AO3" s="1" t="s">
        <v>104</v>
      </c>
      <c r="AP3" s="5">
        <v>1</v>
      </c>
      <c r="AQ3" s="1" t="s">
        <v>81</v>
      </c>
    </row>
    <row r="4" spans="2:43" ht="15" customHeight="1">
      <c r="B4" s="196" t="s">
        <v>16</v>
      </c>
      <c r="C4" s="196"/>
      <c r="D4" s="186">
        <f>'参加申込書 ①'!D4</f>
        <v>0</v>
      </c>
      <c r="E4" s="187"/>
      <c r="F4" s="187"/>
      <c r="G4" s="187"/>
      <c r="H4" s="188"/>
      <c r="I4" s="100" t="s">
        <v>18</v>
      </c>
      <c r="J4" s="186">
        <f>'参加申込書 ①'!J4</f>
        <v>0</v>
      </c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97" t="s">
        <v>50</v>
      </c>
      <c r="V4" s="198"/>
      <c r="W4" s="199"/>
      <c r="X4" s="101">
        <f>'参加申込書 ①'!X4</f>
        <v>0</v>
      </c>
      <c r="Y4" s="102" t="s">
        <v>52</v>
      </c>
      <c r="Z4" s="103"/>
      <c r="AA4" s="11"/>
      <c r="AM4" s="95">
        <v>26</v>
      </c>
      <c r="AN4" s="96" t="s">
        <v>125</v>
      </c>
      <c r="AO4" s="1" t="s">
        <v>125</v>
      </c>
      <c r="AP4" s="5">
        <v>2</v>
      </c>
      <c r="AQ4" s="1" t="s">
        <v>82</v>
      </c>
    </row>
    <row r="5" spans="2:43" ht="15" customHeight="1">
      <c r="B5" s="196" t="s">
        <v>17</v>
      </c>
      <c r="C5" s="196"/>
      <c r="D5" s="200">
        <f>'参加申込書 ①'!D5</f>
        <v>0</v>
      </c>
      <c r="E5" s="201"/>
      <c r="F5" s="202">
        <f>'参加申込書 ①'!F5</f>
        <v>0</v>
      </c>
      <c r="G5" s="202"/>
      <c r="H5" s="202"/>
      <c r="I5" s="202"/>
      <c r="J5" s="197" t="s">
        <v>49</v>
      </c>
      <c r="K5" s="199"/>
      <c r="L5" s="186">
        <f>'参加申込書 ①'!L5</f>
        <v>0</v>
      </c>
      <c r="M5" s="187"/>
      <c r="N5" s="187"/>
      <c r="O5" s="187"/>
      <c r="P5" s="187"/>
      <c r="Q5" s="187"/>
      <c r="R5" s="187"/>
      <c r="S5" s="187"/>
      <c r="T5" s="188"/>
      <c r="U5" s="197" t="s">
        <v>23</v>
      </c>
      <c r="V5" s="198"/>
      <c r="W5" s="198"/>
      <c r="X5" s="193">
        <f>'参加申込書 ①'!X5</f>
        <v>0</v>
      </c>
      <c r="Y5" s="194"/>
      <c r="Z5" s="195"/>
      <c r="AA5" s="11"/>
      <c r="AM5" s="95">
        <v>27</v>
      </c>
      <c r="AN5" s="96" t="s">
        <v>126</v>
      </c>
      <c r="AO5" s="1" t="s">
        <v>126</v>
      </c>
      <c r="AP5" s="5">
        <v>3</v>
      </c>
      <c r="AQ5" s="1" t="s">
        <v>83</v>
      </c>
    </row>
    <row r="6" spans="2:43" ht="13.5" customHeight="1">
      <c r="B6" s="12"/>
      <c r="C6" s="12"/>
      <c r="D6" s="11"/>
      <c r="E6" s="13"/>
      <c r="F6" s="12"/>
      <c r="G6" s="12"/>
      <c r="H6" s="12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4"/>
      <c r="Y6" s="11"/>
      <c r="Z6" s="11"/>
      <c r="AA6" s="11"/>
      <c r="AM6" s="95">
        <v>28</v>
      </c>
      <c r="AN6" s="96" t="s">
        <v>105</v>
      </c>
      <c r="AO6" s="1" t="s">
        <v>105</v>
      </c>
      <c r="AP6" s="5">
        <v>4</v>
      </c>
      <c r="AQ6" s="1" t="s">
        <v>84</v>
      </c>
    </row>
    <row r="7" spans="2:43" ht="21" customHeight="1">
      <c r="B7" s="15"/>
      <c r="C7" s="161" t="s">
        <v>2</v>
      </c>
      <c r="D7" s="162"/>
      <c r="E7" s="162"/>
      <c r="F7" s="162"/>
      <c r="G7" s="161" t="s">
        <v>3</v>
      </c>
      <c r="H7" s="162"/>
      <c r="I7" s="163"/>
      <c r="J7" s="161"/>
      <c r="K7" s="162"/>
      <c r="L7" s="162"/>
      <c r="M7" s="163"/>
      <c r="N7" s="113"/>
      <c r="O7" s="6">
        <v>3</v>
      </c>
      <c r="P7" s="6">
        <v>4</v>
      </c>
      <c r="Q7" s="6">
        <v>6</v>
      </c>
      <c r="R7" s="16">
        <v>7</v>
      </c>
      <c r="S7" s="16" t="s">
        <v>56</v>
      </c>
      <c r="T7" s="161" t="s">
        <v>0</v>
      </c>
      <c r="U7" s="162"/>
      <c r="V7" s="163"/>
      <c r="W7" s="182"/>
      <c r="X7" s="182"/>
      <c r="Y7" s="182"/>
      <c r="Z7" s="182"/>
      <c r="AA7" s="17"/>
      <c r="AM7" s="95">
        <v>29</v>
      </c>
      <c r="AN7" s="96" t="s">
        <v>106</v>
      </c>
      <c r="AO7" s="1" t="s">
        <v>106</v>
      </c>
      <c r="AP7" s="5">
        <v>5</v>
      </c>
      <c r="AQ7" s="1" t="s">
        <v>85</v>
      </c>
    </row>
    <row r="8" spans="2:43" ht="24.6" customHeight="1">
      <c r="B8" s="18" t="s">
        <v>4</v>
      </c>
      <c r="C8" s="164" t="s">
        <v>238</v>
      </c>
      <c r="D8" s="165"/>
      <c r="E8" s="166"/>
      <c r="F8" s="19" t="s">
        <v>239</v>
      </c>
      <c r="G8" s="20" t="s">
        <v>240</v>
      </c>
      <c r="H8" s="154" t="s">
        <v>241</v>
      </c>
      <c r="I8" s="155"/>
      <c r="J8" s="176" t="s">
        <v>7</v>
      </c>
      <c r="K8" s="177"/>
      <c r="L8" s="177" t="s">
        <v>344</v>
      </c>
      <c r="M8" s="178"/>
      <c r="N8" s="114" t="str">
        <f>J8&amp;L8</f>
        <v>【小４男子】26kg級</v>
      </c>
      <c r="O8" s="21" t="str">
        <f>IFERROR(VLOOKUP(N8,$AE$119:$AM$247,$O$7,FALSE),"")</f>
        <v>ES4</v>
      </c>
      <c r="P8" s="21" t="str">
        <f>IFERROR(VLOOKUP(N8,$AE$119:$AM$247,$P$7,FALSE),"")</f>
        <v>M</v>
      </c>
      <c r="Q8" s="21">
        <f>IFERROR(VLOOKUP(N8,$AE$119:$AM$247,$Q$7,FALSE),"")</f>
        <v>26</v>
      </c>
      <c r="R8" s="21" t="str">
        <f>IFERROR(VLOOKUP(N8,$AE$119:$AM$247,$R$7,FALSE),"")</f>
        <v>ES4M026</v>
      </c>
      <c r="S8" s="21">
        <f t="shared" ref="S8:S28" si="0">IFERROR(VLOOKUP(N8,$AE$119:$AN$247,$P$7+4,FALSE),"")</f>
        <v>4</v>
      </c>
      <c r="T8" s="174">
        <v>25.9</v>
      </c>
      <c r="U8" s="175"/>
      <c r="V8" s="22" t="s">
        <v>1</v>
      </c>
      <c r="W8" s="183"/>
      <c r="X8" s="183"/>
      <c r="Y8" s="183"/>
      <c r="Z8" s="183"/>
      <c r="AA8" s="23"/>
      <c r="AM8" s="95">
        <v>30</v>
      </c>
      <c r="AN8" s="96" t="s">
        <v>107</v>
      </c>
      <c r="AO8" s="1" t="s">
        <v>107</v>
      </c>
      <c r="AP8" s="5">
        <v>6</v>
      </c>
      <c r="AQ8" s="1" t="s">
        <v>86</v>
      </c>
    </row>
    <row r="9" spans="2:43" ht="24.6" customHeight="1">
      <c r="B9" s="24">
        <v>21</v>
      </c>
      <c r="C9" s="169"/>
      <c r="D9" s="170"/>
      <c r="E9" s="171"/>
      <c r="F9" s="25"/>
      <c r="G9" s="26"/>
      <c r="H9" s="150"/>
      <c r="I9" s="151"/>
      <c r="J9" s="147" t="s">
        <v>5</v>
      </c>
      <c r="K9" s="128"/>
      <c r="L9" s="128"/>
      <c r="M9" s="129"/>
      <c r="N9" s="115" t="str">
        <f t="shared" ref="N9:N28" si="1">J9&amp;L9</f>
        <v>選んでください</v>
      </c>
      <c r="O9" s="8" t="str">
        <f t="shared" ref="O9:O28" si="2">IFERROR(VLOOKUP(N9,$AE$119:$AM$247,$O$7,FALSE),"")</f>
        <v/>
      </c>
      <c r="P9" s="8" t="str">
        <f t="shared" ref="P9:P28" si="3">IFERROR(VLOOKUP(N9,$AE$119:$AM$247,$P$7,FALSE),"")</f>
        <v/>
      </c>
      <c r="Q9" s="8" t="str">
        <f t="shared" ref="Q9:Q28" si="4">IFERROR(VLOOKUP(N9,$AE$119:$AM$247,$Q$7,FALSE),"")</f>
        <v/>
      </c>
      <c r="R9" s="8" t="str">
        <f t="shared" ref="R9:R28" si="5">IFERROR(VLOOKUP(N9,$AE$119:$AM$247,$R$7,FALSE),"")</f>
        <v/>
      </c>
      <c r="S9" s="8" t="str">
        <f t="shared" si="0"/>
        <v/>
      </c>
      <c r="T9" s="159"/>
      <c r="U9" s="160"/>
      <c r="V9" s="27" t="s">
        <v>1</v>
      </c>
      <c r="W9" s="167"/>
      <c r="X9" s="167"/>
      <c r="Y9" s="167"/>
      <c r="Z9" s="167"/>
      <c r="AA9" s="23"/>
      <c r="AM9" s="5">
        <v>1</v>
      </c>
      <c r="AN9" s="1" t="s">
        <v>81</v>
      </c>
      <c r="AP9" s="5">
        <v>7</v>
      </c>
      <c r="AQ9" s="1" t="s">
        <v>87</v>
      </c>
    </row>
    <row r="10" spans="2:43" ht="24.6" customHeight="1">
      <c r="B10" s="24">
        <v>22</v>
      </c>
      <c r="C10" s="169"/>
      <c r="D10" s="170"/>
      <c r="E10" s="171"/>
      <c r="F10" s="25"/>
      <c r="G10" s="26"/>
      <c r="H10" s="150"/>
      <c r="I10" s="151"/>
      <c r="J10" s="147" t="s">
        <v>5</v>
      </c>
      <c r="K10" s="128"/>
      <c r="L10" s="128"/>
      <c r="M10" s="129"/>
      <c r="N10" s="115" t="str">
        <f t="shared" si="1"/>
        <v>選んでください</v>
      </c>
      <c r="O10" s="8" t="str">
        <f t="shared" si="2"/>
        <v/>
      </c>
      <c r="P10" s="8" t="str">
        <f t="shared" si="3"/>
        <v/>
      </c>
      <c r="Q10" s="8" t="str">
        <f t="shared" si="4"/>
        <v/>
      </c>
      <c r="R10" s="8" t="str">
        <f t="shared" si="5"/>
        <v/>
      </c>
      <c r="S10" s="8" t="str">
        <f t="shared" si="0"/>
        <v/>
      </c>
      <c r="T10" s="159"/>
      <c r="U10" s="160"/>
      <c r="V10" s="27" t="s">
        <v>1</v>
      </c>
      <c r="W10" s="167"/>
      <c r="X10" s="167"/>
      <c r="Y10" s="167"/>
      <c r="Z10" s="167"/>
      <c r="AA10" s="23"/>
      <c r="AM10" s="5">
        <v>2</v>
      </c>
      <c r="AN10" s="1" t="s">
        <v>82</v>
      </c>
      <c r="AP10" s="5">
        <v>8</v>
      </c>
      <c r="AQ10" s="1" t="s">
        <v>88</v>
      </c>
    </row>
    <row r="11" spans="2:43" ht="24.6" customHeight="1">
      <c r="B11" s="24">
        <v>23</v>
      </c>
      <c r="C11" s="169"/>
      <c r="D11" s="170"/>
      <c r="E11" s="171"/>
      <c r="F11" s="25"/>
      <c r="G11" s="26"/>
      <c r="H11" s="150"/>
      <c r="I11" s="151"/>
      <c r="J11" s="147" t="s">
        <v>5</v>
      </c>
      <c r="K11" s="128"/>
      <c r="L11" s="128"/>
      <c r="M11" s="129"/>
      <c r="N11" s="115" t="str">
        <f t="shared" si="1"/>
        <v>選んでください</v>
      </c>
      <c r="O11" s="8" t="str">
        <f t="shared" si="2"/>
        <v/>
      </c>
      <c r="P11" s="8" t="str">
        <f t="shared" si="3"/>
        <v/>
      </c>
      <c r="Q11" s="8" t="str">
        <f t="shared" si="4"/>
        <v/>
      </c>
      <c r="R11" s="8" t="str">
        <f t="shared" si="5"/>
        <v/>
      </c>
      <c r="S11" s="8" t="str">
        <f t="shared" si="0"/>
        <v/>
      </c>
      <c r="T11" s="159"/>
      <c r="U11" s="160"/>
      <c r="V11" s="27" t="s">
        <v>1</v>
      </c>
      <c r="W11" s="167"/>
      <c r="X11" s="167"/>
      <c r="Y11" s="167"/>
      <c r="Z11" s="167"/>
      <c r="AA11" s="23"/>
      <c r="AM11" s="5">
        <v>3</v>
      </c>
      <c r="AN11" s="1" t="s">
        <v>83</v>
      </c>
      <c r="AP11" s="5">
        <v>9</v>
      </c>
      <c r="AQ11" s="1" t="s">
        <v>89</v>
      </c>
    </row>
    <row r="12" spans="2:43" ht="24.6" customHeight="1">
      <c r="B12" s="24">
        <v>24</v>
      </c>
      <c r="C12" s="169"/>
      <c r="D12" s="170"/>
      <c r="E12" s="171"/>
      <c r="F12" s="25"/>
      <c r="G12" s="26"/>
      <c r="H12" s="150"/>
      <c r="I12" s="151"/>
      <c r="J12" s="147" t="s">
        <v>5</v>
      </c>
      <c r="K12" s="128"/>
      <c r="L12" s="128"/>
      <c r="M12" s="129"/>
      <c r="N12" s="115" t="str">
        <f t="shared" si="1"/>
        <v>選んでください</v>
      </c>
      <c r="O12" s="8" t="str">
        <f t="shared" si="2"/>
        <v/>
      </c>
      <c r="P12" s="8" t="str">
        <f t="shared" si="3"/>
        <v/>
      </c>
      <c r="Q12" s="8" t="str">
        <f t="shared" si="4"/>
        <v/>
      </c>
      <c r="R12" s="8" t="str">
        <f t="shared" si="5"/>
        <v/>
      </c>
      <c r="S12" s="8" t="str">
        <f t="shared" si="0"/>
        <v/>
      </c>
      <c r="T12" s="159"/>
      <c r="U12" s="160"/>
      <c r="V12" s="27" t="s">
        <v>1</v>
      </c>
      <c r="W12" s="167"/>
      <c r="X12" s="167"/>
      <c r="Y12" s="167"/>
      <c r="Z12" s="167"/>
      <c r="AA12" s="23"/>
      <c r="AM12" s="5">
        <v>4</v>
      </c>
      <c r="AN12" s="1" t="s">
        <v>84</v>
      </c>
      <c r="AP12" s="5">
        <v>10</v>
      </c>
      <c r="AQ12" s="1" t="s">
        <v>90</v>
      </c>
    </row>
    <row r="13" spans="2:43" ht="24.6" customHeight="1">
      <c r="B13" s="24">
        <v>25</v>
      </c>
      <c r="C13" s="169"/>
      <c r="D13" s="170"/>
      <c r="E13" s="171"/>
      <c r="F13" s="25"/>
      <c r="G13" s="26"/>
      <c r="H13" s="150"/>
      <c r="I13" s="151"/>
      <c r="J13" s="147" t="s">
        <v>5</v>
      </c>
      <c r="K13" s="128"/>
      <c r="L13" s="128"/>
      <c r="M13" s="129"/>
      <c r="N13" s="115" t="str">
        <f t="shared" si="1"/>
        <v>選んでください</v>
      </c>
      <c r="O13" s="8" t="str">
        <f t="shared" si="2"/>
        <v/>
      </c>
      <c r="P13" s="8" t="str">
        <f t="shared" si="3"/>
        <v/>
      </c>
      <c r="Q13" s="8" t="str">
        <f t="shared" si="4"/>
        <v/>
      </c>
      <c r="R13" s="8" t="str">
        <f t="shared" si="5"/>
        <v/>
      </c>
      <c r="S13" s="8" t="str">
        <f t="shared" si="0"/>
        <v/>
      </c>
      <c r="T13" s="159"/>
      <c r="U13" s="160"/>
      <c r="V13" s="27" t="s">
        <v>1</v>
      </c>
      <c r="W13" s="167"/>
      <c r="X13" s="167"/>
      <c r="Y13" s="167"/>
      <c r="Z13" s="167"/>
      <c r="AA13" s="23"/>
      <c r="AM13" s="5">
        <v>5</v>
      </c>
      <c r="AN13" s="1" t="s">
        <v>85</v>
      </c>
      <c r="AP13" s="5">
        <v>11</v>
      </c>
      <c r="AQ13" s="1" t="s">
        <v>91</v>
      </c>
    </row>
    <row r="14" spans="2:43" ht="24.6" customHeight="1">
      <c r="B14" s="24">
        <v>26</v>
      </c>
      <c r="C14" s="169"/>
      <c r="D14" s="170"/>
      <c r="E14" s="171"/>
      <c r="F14" s="25"/>
      <c r="G14" s="26"/>
      <c r="H14" s="150"/>
      <c r="I14" s="151"/>
      <c r="J14" s="147" t="s">
        <v>5</v>
      </c>
      <c r="K14" s="128"/>
      <c r="L14" s="128"/>
      <c r="M14" s="129"/>
      <c r="N14" s="115" t="str">
        <f t="shared" si="1"/>
        <v>選んでください</v>
      </c>
      <c r="O14" s="8" t="str">
        <f t="shared" si="2"/>
        <v/>
      </c>
      <c r="P14" s="8" t="str">
        <f t="shared" si="3"/>
        <v/>
      </c>
      <c r="Q14" s="8" t="str">
        <f t="shared" si="4"/>
        <v/>
      </c>
      <c r="R14" s="8" t="str">
        <f t="shared" si="5"/>
        <v/>
      </c>
      <c r="S14" s="8" t="str">
        <f t="shared" si="0"/>
        <v/>
      </c>
      <c r="T14" s="159"/>
      <c r="U14" s="160"/>
      <c r="V14" s="27" t="s">
        <v>1</v>
      </c>
      <c r="W14" s="167"/>
      <c r="X14" s="167"/>
      <c r="Y14" s="167"/>
      <c r="Z14" s="167"/>
      <c r="AA14" s="23"/>
      <c r="AM14" s="5">
        <v>6</v>
      </c>
      <c r="AN14" s="1" t="s">
        <v>86</v>
      </c>
      <c r="AP14" s="5">
        <v>12</v>
      </c>
      <c r="AQ14" s="1" t="s">
        <v>92</v>
      </c>
    </row>
    <row r="15" spans="2:43" ht="24.6" customHeight="1">
      <c r="B15" s="24">
        <v>27</v>
      </c>
      <c r="C15" s="169"/>
      <c r="D15" s="170"/>
      <c r="E15" s="171"/>
      <c r="F15" s="25"/>
      <c r="G15" s="26"/>
      <c r="H15" s="150"/>
      <c r="I15" s="151"/>
      <c r="J15" s="147" t="s">
        <v>5</v>
      </c>
      <c r="K15" s="128"/>
      <c r="L15" s="128"/>
      <c r="M15" s="129"/>
      <c r="N15" s="115" t="str">
        <f t="shared" si="1"/>
        <v>選んでください</v>
      </c>
      <c r="O15" s="8" t="str">
        <f t="shared" si="2"/>
        <v/>
      </c>
      <c r="P15" s="8" t="str">
        <f t="shared" si="3"/>
        <v/>
      </c>
      <c r="Q15" s="8" t="str">
        <f t="shared" si="4"/>
        <v/>
      </c>
      <c r="R15" s="8" t="str">
        <f t="shared" si="5"/>
        <v/>
      </c>
      <c r="S15" s="8" t="str">
        <f t="shared" si="0"/>
        <v/>
      </c>
      <c r="T15" s="159"/>
      <c r="U15" s="160"/>
      <c r="V15" s="27" t="s">
        <v>1</v>
      </c>
      <c r="W15" s="167"/>
      <c r="X15" s="167"/>
      <c r="Y15" s="167"/>
      <c r="Z15" s="167"/>
      <c r="AA15" s="23"/>
      <c r="AM15" s="5">
        <v>7</v>
      </c>
      <c r="AN15" s="1" t="s">
        <v>87</v>
      </c>
      <c r="AP15" s="5">
        <v>13</v>
      </c>
      <c r="AQ15" s="1" t="s">
        <v>127</v>
      </c>
    </row>
    <row r="16" spans="2:43" ht="24.6" customHeight="1">
      <c r="B16" s="24">
        <v>28</v>
      </c>
      <c r="C16" s="169"/>
      <c r="D16" s="170"/>
      <c r="E16" s="171"/>
      <c r="F16" s="25"/>
      <c r="G16" s="26"/>
      <c r="H16" s="150"/>
      <c r="I16" s="151"/>
      <c r="J16" s="147" t="s">
        <v>5</v>
      </c>
      <c r="K16" s="128"/>
      <c r="L16" s="128"/>
      <c r="M16" s="129"/>
      <c r="N16" s="115" t="str">
        <f t="shared" si="1"/>
        <v>選んでください</v>
      </c>
      <c r="O16" s="8" t="str">
        <f t="shared" si="2"/>
        <v/>
      </c>
      <c r="P16" s="8" t="str">
        <f t="shared" si="3"/>
        <v/>
      </c>
      <c r="Q16" s="8" t="str">
        <f t="shared" si="4"/>
        <v/>
      </c>
      <c r="R16" s="8" t="str">
        <f t="shared" si="5"/>
        <v/>
      </c>
      <c r="S16" s="8" t="str">
        <f t="shared" si="0"/>
        <v/>
      </c>
      <c r="T16" s="159"/>
      <c r="U16" s="160"/>
      <c r="V16" s="27" t="s">
        <v>1</v>
      </c>
      <c r="W16" s="167"/>
      <c r="X16" s="167"/>
      <c r="Y16" s="167"/>
      <c r="Z16" s="167"/>
      <c r="AA16" s="23"/>
      <c r="AM16" s="5">
        <v>8</v>
      </c>
      <c r="AN16" s="1" t="s">
        <v>88</v>
      </c>
      <c r="AP16" s="5">
        <v>14</v>
      </c>
      <c r="AQ16" s="1" t="s">
        <v>93</v>
      </c>
    </row>
    <row r="17" spans="2:43" ht="24.6" customHeight="1">
      <c r="B17" s="24">
        <v>29</v>
      </c>
      <c r="C17" s="169"/>
      <c r="D17" s="170"/>
      <c r="E17" s="171"/>
      <c r="F17" s="25"/>
      <c r="G17" s="26"/>
      <c r="H17" s="150"/>
      <c r="I17" s="151"/>
      <c r="J17" s="147" t="s">
        <v>5</v>
      </c>
      <c r="K17" s="128"/>
      <c r="L17" s="128"/>
      <c r="M17" s="129"/>
      <c r="N17" s="115" t="str">
        <f t="shared" si="1"/>
        <v>選んでください</v>
      </c>
      <c r="O17" s="8" t="str">
        <f t="shared" si="2"/>
        <v/>
      </c>
      <c r="P17" s="8" t="str">
        <f t="shared" si="3"/>
        <v/>
      </c>
      <c r="Q17" s="8" t="str">
        <f t="shared" si="4"/>
        <v/>
      </c>
      <c r="R17" s="8" t="str">
        <f t="shared" si="5"/>
        <v/>
      </c>
      <c r="S17" s="8" t="str">
        <f t="shared" si="0"/>
        <v/>
      </c>
      <c r="T17" s="159"/>
      <c r="U17" s="160"/>
      <c r="V17" s="27" t="s">
        <v>1</v>
      </c>
      <c r="W17" s="167"/>
      <c r="X17" s="167"/>
      <c r="Y17" s="167"/>
      <c r="Z17" s="167"/>
      <c r="AA17" s="23"/>
      <c r="AM17" s="5">
        <v>9</v>
      </c>
      <c r="AN17" s="1" t="s">
        <v>89</v>
      </c>
      <c r="AP17" s="5">
        <v>15</v>
      </c>
      <c r="AQ17" s="1" t="s">
        <v>94</v>
      </c>
    </row>
    <row r="18" spans="2:43" ht="24.6" customHeight="1">
      <c r="B18" s="24">
        <v>30</v>
      </c>
      <c r="C18" s="169"/>
      <c r="D18" s="170"/>
      <c r="E18" s="171"/>
      <c r="F18" s="25"/>
      <c r="G18" s="26"/>
      <c r="H18" s="150"/>
      <c r="I18" s="151"/>
      <c r="J18" s="147" t="s">
        <v>5</v>
      </c>
      <c r="K18" s="128"/>
      <c r="L18" s="128"/>
      <c r="M18" s="129"/>
      <c r="N18" s="115" t="str">
        <f t="shared" si="1"/>
        <v>選んでください</v>
      </c>
      <c r="O18" s="8" t="str">
        <f t="shared" si="2"/>
        <v/>
      </c>
      <c r="P18" s="8" t="str">
        <f t="shared" si="3"/>
        <v/>
      </c>
      <c r="Q18" s="8" t="str">
        <f t="shared" si="4"/>
        <v/>
      </c>
      <c r="R18" s="8" t="str">
        <f t="shared" si="5"/>
        <v/>
      </c>
      <c r="S18" s="8" t="str">
        <f t="shared" si="0"/>
        <v/>
      </c>
      <c r="T18" s="159"/>
      <c r="U18" s="160"/>
      <c r="V18" s="27" t="s">
        <v>1</v>
      </c>
      <c r="W18" s="167"/>
      <c r="X18" s="167"/>
      <c r="Y18" s="167"/>
      <c r="Z18" s="167"/>
      <c r="AA18" s="23"/>
      <c r="AM18" s="5">
        <v>10</v>
      </c>
      <c r="AN18" s="1" t="s">
        <v>90</v>
      </c>
      <c r="AP18" s="5">
        <v>16</v>
      </c>
      <c r="AQ18" s="1" t="s">
        <v>95</v>
      </c>
    </row>
    <row r="19" spans="2:43" ht="24.6" customHeight="1">
      <c r="B19" s="24">
        <v>31</v>
      </c>
      <c r="C19" s="169"/>
      <c r="D19" s="170"/>
      <c r="E19" s="171"/>
      <c r="F19" s="25"/>
      <c r="G19" s="26"/>
      <c r="H19" s="150"/>
      <c r="I19" s="151"/>
      <c r="J19" s="147" t="s">
        <v>5</v>
      </c>
      <c r="K19" s="128"/>
      <c r="L19" s="128"/>
      <c r="M19" s="129"/>
      <c r="N19" s="115" t="str">
        <f t="shared" si="1"/>
        <v>選んでください</v>
      </c>
      <c r="O19" s="8" t="str">
        <f t="shared" si="2"/>
        <v/>
      </c>
      <c r="P19" s="8" t="str">
        <f t="shared" si="3"/>
        <v/>
      </c>
      <c r="Q19" s="8" t="str">
        <f t="shared" si="4"/>
        <v/>
      </c>
      <c r="R19" s="8" t="str">
        <f t="shared" si="5"/>
        <v/>
      </c>
      <c r="S19" s="8" t="str">
        <f t="shared" si="0"/>
        <v/>
      </c>
      <c r="T19" s="159"/>
      <c r="U19" s="160"/>
      <c r="V19" s="27" t="s">
        <v>1</v>
      </c>
      <c r="W19" s="167"/>
      <c r="X19" s="167"/>
      <c r="Y19" s="167"/>
      <c r="Z19" s="167"/>
      <c r="AA19" s="23"/>
      <c r="AM19" s="5">
        <v>11</v>
      </c>
      <c r="AN19" s="1" t="s">
        <v>91</v>
      </c>
      <c r="AP19" s="5">
        <v>17</v>
      </c>
      <c r="AQ19" s="1" t="s">
        <v>96</v>
      </c>
    </row>
    <row r="20" spans="2:43" ht="24.6" customHeight="1">
      <c r="B20" s="24">
        <v>32</v>
      </c>
      <c r="C20" s="169"/>
      <c r="D20" s="170"/>
      <c r="E20" s="171"/>
      <c r="F20" s="25"/>
      <c r="G20" s="26"/>
      <c r="H20" s="150"/>
      <c r="I20" s="151"/>
      <c r="J20" s="147" t="s">
        <v>5</v>
      </c>
      <c r="K20" s="128"/>
      <c r="L20" s="128"/>
      <c r="M20" s="129"/>
      <c r="N20" s="115" t="str">
        <f t="shared" si="1"/>
        <v>選んでください</v>
      </c>
      <c r="O20" s="8" t="str">
        <f t="shared" si="2"/>
        <v/>
      </c>
      <c r="P20" s="8" t="str">
        <f t="shared" si="3"/>
        <v/>
      </c>
      <c r="Q20" s="8" t="str">
        <f t="shared" si="4"/>
        <v/>
      </c>
      <c r="R20" s="8" t="str">
        <f t="shared" si="5"/>
        <v/>
      </c>
      <c r="S20" s="8" t="str">
        <f t="shared" si="0"/>
        <v/>
      </c>
      <c r="T20" s="159"/>
      <c r="U20" s="160"/>
      <c r="V20" s="27" t="s">
        <v>1</v>
      </c>
      <c r="W20" s="167"/>
      <c r="X20" s="167"/>
      <c r="Y20" s="167"/>
      <c r="Z20" s="167"/>
      <c r="AA20" s="23"/>
      <c r="AM20" s="5">
        <v>12</v>
      </c>
      <c r="AN20" s="1" t="s">
        <v>92</v>
      </c>
      <c r="AP20" s="5">
        <v>18</v>
      </c>
      <c r="AQ20" s="1" t="s">
        <v>97</v>
      </c>
    </row>
    <row r="21" spans="2:43" ht="24.6" customHeight="1">
      <c r="B21" s="24">
        <v>33</v>
      </c>
      <c r="C21" s="169"/>
      <c r="D21" s="170"/>
      <c r="E21" s="171"/>
      <c r="F21" s="25"/>
      <c r="G21" s="26"/>
      <c r="H21" s="150"/>
      <c r="I21" s="151"/>
      <c r="J21" s="147" t="s">
        <v>5</v>
      </c>
      <c r="K21" s="128"/>
      <c r="L21" s="128"/>
      <c r="M21" s="129"/>
      <c r="N21" s="115" t="str">
        <f t="shared" si="1"/>
        <v>選んでください</v>
      </c>
      <c r="O21" s="8" t="str">
        <f t="shared" si="2"/>
        <v/>
      </c>
      <c r="P21" s="8" t="str">
        <f t="shared" si="3"/>
        <v/>
      </c>
      <c r="Q21" s="8" t="str">
        <f t="shared" si="4"/>
        <v/>
      </c>
      <c r="R21" s="8" t="str">
        <f t="shared" si="5"/>
        <v/>
      </c>
      <c r="S21" s="8" t="str">
        <f t="shared" si="0"/>
        <v/>
      </c>
      <c r="T21" s="159"/>
      <c r="U21" s="160"/>
      <c r="V21" s="27" t="s">
        <v>1</v>
      </c>
      <c r="W21" s="167"/>
      <c r="X21" s="167"/>
      <c r="Y21" s="167"/>
      <c r="Z21" s="167"/>
      <c r="AA21" s="23"/>
      <c r="AM21" s="5">
        <v>13</v>
      </c>
      <c r="AN21" s="1" t="s">
        <v>127</v>
      </c>
      <c r="AP21" s="5">
        <v>19</v>
      </c>
      <c r="AQ21" s="1" t="s">
        <v>98</v>
      </c>
    </row>
    <row r="22" spans="2:43" ht="24.6" customHeight="1">
      <c r="B22" s="24">
        <v>34</v>
      </c>
      <c r="C22" s="169"/>
      <c r="D22" s="170"/>
      <c r="E22" s="171"/>
      <c r="F22" s="25"/>
      <c r="G22" s="26"/>
      <c r="H22" s="150"/>
      <c r="I22" s="151"/>
      <c r="J22" s="147" t="s">
        <v>5</v>
      </c>
      <c r="K22" s="128"/>
      <c r="L22" s="128"/>
      <c r="M22" s="129"/>
      <c r="N22" s="115" t="str">
        <f t="shared" si="1"/>
        <v>選んでください</v>
      </c>
      <c r="O22" s="8" t="str">
        <f t="shared" si="2"/>
        <v/>
      </c>
      <c r="P22" s="8" t="str">
        <f t="shared" si="3"/>
        <v/>
      </c>
      <c r="Q22" s="8" t="str">
        <f t="shared" si="4"/>
        <v/>
      </c>
      <c r="R22" s="8" t="str">
        <f t="shared" si="5"/>
        <v/>
      </c>
      <c r="S22" s="8" t="str">
        <f t="shared" si="0"/>
        <v/>
      </c>
      <c r="T22" s="159"/>
      <c r="U22" s="160"/>
      <c r="V22" s="27" t="s">
        <v>1</v>
      </c>
      <c r="W22" s="167"/>
      <c r="X22" s="167"/>
      <c r="Y22" s="167"/>
      <c r="Z22" s="167"/>
      <c r="AA22" s="23"/>
      <c r="AM22" s="5">
        <v>14</v>
      </c>
      <c r="AN22" s="1" t="s">
        <v>93</v>
      </c>
      <c r="AP22" s="5">
        <v>20</v>
      </c>
      <c r="AQ22" s="1" t="s">
        <v>99</v>
      </c>
    </row>
    <row r="23" spans="2:43" ht="24.6" customHeight="1">
      <c r="B23" s="24">
        <v>35</v>
      </c>
      <c r="C23" s="169"/>
      <c r="D23" s="170"/>
      <c r="E23" s="171"/>
      <c r="F23" s="25"/>
      <c r="G23" s="26"/>
      <c r="H23" s="150"/>
      <c r="I23" s="151"/>
      <c r="J23" s="147" t="s">
        <v>5</v>
      </c>
      <c r="K23" s="128"/>
      <c r="L23" s="128"/>
      <c r="M23" s="129"/>
      <c r="N23" s="115" t="str">
        <f t="shared" si="1"/>
        <v>選んでください</v>
      </c>
      <c r="O23" s="8" t="str">
        <f t="shared" si="2"/>
        <v/>
      </c>
      <c r="P23" s="8" t="str">
        <f t="shared" si="3"/>
        <v/>
      </c>
      <c r="Q23" s="8" t="str">
        <f t="shared" si="4"/>
        <v/>
      </c>
      <c r="R23" s="8" t="str">
        <f t="shared" si="5"/>
        <v/>
      </c>
      <c r="S23" s="8" t="str">
        <f t="shared" si="0"/>
        <v/>
      </c>
      <c r="T23" s="159"/>
      <c r="U23" s="160"/>
      <c r="V23" s="27" t="s">
        <v>1</v>
      </c>
      <c r="W23" s="167"/>
      <c r="X23" s="167"/>
      <c r="Y23" s="167"/>
      <c r="Z23" s="167"/>
      <c r="AA23" s="23"/>
      <c r="AM23" s="5">
        <v>15</v>
      </c>
      <c r="AN23" s="1" t="s">
        <v>94</v>
      </c>
      <c r="AP23" s="5">
        <v>21</v>
      </c>
      <c r="AQ23" s="1" t="s">
        <v>100</v>
      </c>
    </row>
    <row r="24" spans="2:43" ht="24.6" customHeight="1">
      <c r="B24" s="24">
        <v>36</v>
      </c>
      <c r="C24" s="169"/>
      <c r="D24" s="170"/>
      <c r="E24" s="171"/>
      <c r="F24" s="25"/>
      <c r="G24" s="26"/>
      <c r="H24" s="150"/>
      <c r="I24" s="151"/>
      <c r="J24" s="147" t="s">
        <v>5</v>
      </c>
      <c r="K24" s="128"/>
      <c r="L24" s="128"/>
      <c r="M24" s="129"/>
      <c r="N24" s="115" t="str">
        <f t="shared" si="1"/>
        <v>選んでください</v>
      </c>
      <c r="O24" s="8" t="str">
        <f t="shared" si="2"/>
        <v/>
      </c>
      <c r="P24" s="8" t="str">
        <f t="shared" si="3"/>
        <v/>
      </c>
      <c r="Q24" s="8" t="str">
        <f t="shared" si="4"/>
        <v/>
      </c>
      <c r="R24" s="8" t="str">
        <f t="shared" si="5"/>
        <v/>
      </c>
      <c r="S24" s="8" t="str">
        <f t="shared" si="0"/>
        <v/>
      </c>
      <c r="T24" s="159"/>
      <c r="U24" s="160"/>
      <c r="V24" s="27" t="s">
        <v>1</v>
      </c>
      <c r="W24" s="167"/>
      <c r="X24" s="167"/>
      <c r="Y24" s="167"/>
      <c r="Z24" s="167"/>
      <c r="AA24" s="23"/>
      <c r="AM24" s="5">
        <v>16</v>
      </c>
      <c r="AN24" s="1" t="s">
        <v>95</v>
      </c>
      <c r="AP24" s="5">
        <v>22</v>
      </c>
      <c r="AQ24" s="1" t="s">
        <v>101</v>
      </c>
    </row>
    <row r="25" spans="2:43" ht="24.6" customHeight="1">
      <c r="B25" s="24">
        <v>37</v>
      </c>
      <c r="C25" s="169"/>
      <c r="D25" s="170"/>
      <c r="E25" s="171"/>
      <c r="F25" s="25"/>
      <c r="G25" s="26"/>
      <c r="H25" s="150"/>
      <c r="I25" s="151"/>
      <c r="J25" s="147" t="s">
        <v>5</v>
      </c>
      <c r="K25" s="128"/>
      <c r="L25" s="128"/>
      <c r="M25" s="129"/>
      <c r="N25" s="115" t="str">
        <f t="shared" si="1"/>
        <v>選んでください</v>
      </c>
      <c r="O25" s="8" t="str">
        <f t="shared" si="2"/>
        <v/>
      </c>
      <c r="P25" s="8" t="str">
        <f t="shared" si="3"/>
        <v/>
      </c>
      <c r="Q25" s="8" t="str">
        <f t="shared" si="4"/>
        <v/>
      </c>
      <c r="R25" s="8" t="str">
        <f t="shared" si="5"/>
        <v/>
      </c>
      <c r="S25" s="8" t="str">
        <f t="shared" si="0"/>
        <v/>
      </c>
      <c r="T25" s="159"/>
      <c r="U25" s="160"/>
      <c r="V25" s="27" t="s">
        <v>1</v>
      </c>
      <c r="W25" s="167"/>
      <c r="X25" s="167"/>
      <c r="Y25" s="167"/>
      <c r="Z25" s="167"/>
      <c r="AA25" s="23"/>
      <c r="AM25" s="5">
        <v>17</v>
      </c>
      <c r="AN25" s="1" t="s">
        <v>96</v>
      </c>
      <c r="AP25" s="5">
        <v>23</v>
      </c>
      <c r="AQ25" s="1" t="s">
        <v>102</v>
      </c>
    </row>
    <row r="26" spans="2:43" ht="24.6" customHeight="1">
      <c r="B26" s="24">
        <v>38</v>
      </c>
      <c r="C26" s="169"/>
      <c r="D26" s="170"/>
      <c r="E26" s="171"/>
      <c r="F26" s="25"/>
      <c r="G26" s="26"/>
      <c r="H26" s="150"/>
      <c r="I26" s="151"/>
      <c r="J26" s="147" t="s">
        <v>5</v>
      </c>
      <c r="K26" s="128"/>
      <c r="L26" s="128"/>
      <c r="M26" s="129"/>
      <c r="N26" s="115" t="str">
        <f t="shared" si="1"/>
        <v>選んでください</v>
      </c>
      <c r="O26" s="8" t="str">
        <f t="shared" si="2"/>
        <v/>
      </c>
      <c r="P26" s="8" t="str">
        <f t="shared" si="3"/>
        <v/>
      </c>
      <c r="Q26" s="8" t="str">
        <f t="shared" si="4"/>
        <v/>
      </c>
      <c r="R26" s="8" t="str">
        <f t="shared" si="5"/>
        <v/>
      </c>
      <c r="S26" s="8" t="str">
        <f t="shared" si="0"/>
        <v/>
      </c>
      <c r="T26" s="159"/>
      <c r="U26" s="160"/>
      <c r="V26" s="27" t="s">
        <v>1</v>
      </c>
      <c r="W26" s="167"/>
      <c r="X26" s="167"/>
      <c r="Y26" s="167"/>
      <c r="Z26" s="167"/>
      <c r="AA26" s="23"/>
      <c r="AM26" s="5">
        <v>18</v>
      </c>
      <c r="AN26" s="1" t="s">
        <v>97</v>
      </c>
      <c r="AP26" s="5">
        <v>24</v>
      </c>
      <c r="AQ26" s="1" t="s">
        <v>103</v>
      </c>
    </row>
    <row r="27" spans="2:43" ht="24.6" customHeight="1">
      <c r="B27" s="24">
        <v>39</v>
      </c>
      <c r="C27" s="169"/>
      <c r="D27" s="170"/>
      <c r="E27" s="171"/>
      <c r="F27" s="25"/>
      <c r="G27" s="26"/>
      <c r="H27" s="150"/>
      <c r="I27" s="151"/>
      <c r="J27" s="147" t="s">
        <v>5</v>
      </c>
      <c r="K27" s="128"/>
      <c r="L27" s="128"/>
      <c r="M27" s="129"/>
      <c r="N27" s="115" t="str">
        <f t="shared" si="1"/>
        <v>選んでください</v>
      </c>
      <c r="O27" s="8" t="str">
        <f t="shared" si="2"/>
        <v/>
      </c>
      <c r="P27" s="8" t="str">
        <f t="shared" si="3"/>
        <v/>
      </c>
      <c r="Q27" s="8" t="str">
        <f t="shared" si="4"/>
        <v/>
      </c>
      <c r="R27" s="8" t="str">
        <f t="shared" si="5"/>
        <v/>
      </c>
      <c r="S27" s="8" t="str">
        <f t="shared" si="0"/>
        <v/>
      </c>
      <c r="T27" s="159"/>
      <c r="U27" s="160"/>
      <c r="V27" s="27" t="s">
        <v>1</v>
      </c>
      <c r="W27" s="167"/>
      <c r="X27" s="167"/>
      <c r="Y27" s="167"/>
      <c r="Z27" s="167"/>
      <c r="AA27" s="23"/>
      <c r="AM27" s="5">
        <v>19</v>
      </c>
      <c r="AN27" s="1" t="s">
        <v>98</v>
      </c>
      <c r="AP27" s="95">
        <v>25</v>
      </c>
      <c r="AQ27" s="96" t="s">
        <v>104</v>
      </c>
    </row>
    <row r="28" spans="2:43" ht="24.6" customHeight="1">
      <c r="B28" s="16">
        <v>40</v>
      </c>
      <c r="C28" s="169"/>
      <c r="D28" s="170"/>
      <c r="E28" s="171"/>
      <c r="F28" s="28"/>
      <c r="G28" s="29"/>
      <c r="H28" s="150"/>
      <c r="I28" s="151"/>
      <c r="J28" s="147" t="s">
        <v>5</v>
      </c>
      <c r="K28" s="128"/>
      <c r="L28" s="128"/>
      <c r="M28" s="129"/>
      <c r="N28" s="115" t="str">
        <f t="shared" si="1"/>
        <v>選んでください</v>
      </c>
      <c r="O28" s="8" t="str">
        <f t="shared" si="2"/>
        <v/>
      </c>
      <c r="P28" s="8" t="str">
        <f t="shared" si="3"/>
        <v/>
      </c>
      <c r="Q28" s="8" t="str">
        <f t="shared" si="4"/>
        <v/>
      </c>
      <c r="R28" s="8" t="str">
        <f t="shared" si="5"/>
        <v/>
      </c>
      <c r="S28" s="8" t="str">
        <f t="shared" si="0"/>
        <v/>
      </c>
      <c r="T28" s="159"/>
      <c r="U28" s="160"/>
      <c r="V28" s="27" t="s">
        <v>1</v>
      </c>
      <c r="W28" s="167"/>
      <c r="X28" s="167"/>
      <c r="Y28" s="167"/>
      <c r="Z28" s="167"/>
      <c r="AA28" s="23"/>
      <c r="AM28" s="5">
        <v>20</v>
      </c>
      <c r="AN28" s="1" t="s">
        <v>99</v>
      </c>
      <c r="AP28" s="95">
        <v>26</v>
      </c>
      <c r="AQ28" s="96" t="s">
        <v>125</v>
      </c>
    </row>
    <row r="29" spans="2:43" ht="1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M29" s="5">
        <v>21</v>
      </c>
      <c r="AN29" s="1" t="s">
        <v>100</v>
      </c>
      <c r="AP29" s="95">
        <v>27</v>
      </c>
      <c r="AQ29" s="96" t="s">
        <v>126</v>
      </c>
    </row>
    <row r="30" spans="2:43" ht="15" customHeight="1">
      <c r="B30" s="36"/>
      <c r="C30" s="36"/>
      <c r="D30" s="36"/>
      <c r="E30" s="36"/>
      <c r="F30" s="36"/>
      <c r="G30" s="36"/>
      <c r="H30" s="36"/>
      <c r="T30" s="2"/>
      <c r="U30" s="2"/>
      <c r="W30" s="2"/>
      <c r="AA30" s="2"/>
      <c r="AM30" s="5">
        <v>22</v>
      </c>
      <c r="AN30" s="1" t="s">
        <v>101</v>
      </c>
      <c r="AP30" s="95">
        <v>28</v>
      </c>
      <c r="AQ30" s="96" t="s">
        <v>105</v>
      </c>
    </row>
    <row r="31" spans="2:43" ht="24" customHeight="1">
      <c r="B31" s="36"/>
      <c r="C31" s="36"/>
      <c r="D31" s="36"/>
      <c r="E31" s="36"/>
      <c r="F31" s="36"/>
      <c r="G31" s="36"/>
      <c r="H31" s="36"/>
      <c r="T31" s="2"/>
      <c r="U31" s="2"/>
      <c r="W31" s="2"/>
      <c r="AA31" s="2"/>
      <c r="AM31" s="5">
        <v>23</v>
      </c>
      <c r="AN31" s="1" t="s">
        <v>102</v>
      </c>
      <c r="AP31" s="95">
        <v>29</v>
      </c>
      <c r="AQ31" s="96" t="s">
        <v>106</v>
      </c>
    </row>
    <row r="32" spans="2:43" ht="24" customHeight="1">
      <c r="B32" s="36"/>
      <c r="C32" s="36"/>
      <c r="D32" s="36"/>
      <c r="E32" s="36"/>
      <c r="F32" s="36"/>
      <c r="G32" s="36"/>
      <c r="H32" s="36"/>
      <c r="T32" s="2"/>
      <c r="U32" s="2"/>
      <c r="W32" s="2"/>
      <c r="AA32" s="2"/>
      <c r="AM32" s="5">
        <v>24</v>
      </c>
      <c r="AN32" s="1" t="s">
        <v>103</v>
      </c>
      <c r="AP32" s="95">
        <v>30</v>
      </c>
      <c r="AQ32" s="96" t="s">
        <v>107</v>
      </c>
    </row>
    <row r="33" spans="2:43" ht="24" customHeight="1">
      <c r="B33" s="36"/>
      <c r="C33" s="36"/>
      <c r="D33" s="36"/>
      <c r="E33" s="36"/>
      <c r="F33" s="36"/>
      <c r="G33" s="36"/>
      <c r="H33" s="36"/>
      <c r="T33" s="2"/>
      <c r="U33" s="2"/>
      <c r="W33" s="2"/>
      <c r="AA33" s="2"/>
      <c r="AM33" s="5">
        <v>31</v>
      </c>
      <c r="AN33" s="1" t="s">
        <v>108</v>
      </c>
      <c r="AP33" s="5">
        <v>31</v>
      </c>
      <c r="AQ33" s="1" t="s">
        <v>108</v>
      </c>
    </row>
    <row r="34" spans="2:43" ht="24" customHeight="1">
      <c r="AM34" s="5">
        <v>32</v>
      </c>
      <c r="AN34" s="1" t="s">
        <v>109</v>
      </c>
      <c r="AP34" s="5">
        <v>32</v>
      </c>
      <c r="AQ34" s="1" t="s">
        <v>109</v>
      </c>
    </row>
    <row r="35" spans="2:43" ht="24" customHeight="1">
      <c r="AM35" s="5">
        <v>33</v>
      </c>
      <c r="AN35" s="1" t="s">
        <v>110</v>
      </c>
      <c r="AP35" s="5">
        <v>33</v>
      </c>
      <c r="AQ35" s="1" t="s">
        <v>110</v>
      </c>
    </row>
    <row r="36" spans="2:43" ht="24" customHeight="1">
      <c r="AM36" s="5">
        <v>34</v>
      </c>
      <c r="AN36" s="1" t="s">
        <v>111</v>
      </c>
      <c r="AP36" s="5">
        <v>34</v>
      </c>
      <c r="AQ36" s="1" t="s">
        <v>111</v>
      </c>
    </row>
    <row r="37" spans="2:43" ht="21" customHeight="1">
      <c r="AM37" s="5">
        <v>35</v>
      </c>
      <c r="AN37" s="1" t="s">
        <v>112</v>
      </c>
      <c r="AP37" s="5">
        <v>35</v>
      </c>
      <c r="AQ37" s="1" t="s">
        <v>112</v>
      </c>
    </row>
    <row r="38" spans="2:43" ht="13.15" customHeight="1">
      <c r="AF38" s="1" t="s">
        <v>5</v>
      </c>
      <c r="AM38" s="5">
        <v>36</v>
      </c>
      <c r="AN38" s="1" t="s">
        <v>113</v>
      </c>
      <c r="AP38" s="5">
        <v>36</v>
      </c>
      <c r="AQ38" s="1" t="s">
        <v>113</v>
      </c>
    </row>
    <row r="39" spans="2:43" ht="13.15" customHeight="1">
      <c r="AF39" s="1" t="s">
        <v>188</v>
      </c>
      <c r="AM39" s="5">
        <v>37</v>
      </c>
      <c r="AN39" s="1" t="s">
        <v>114</v>
      </c>
      <c r="AP39" s="5">
        <v>37</v>
      </c>
      <c r="AQ39" s="1" t="s">
        <v>114</v>
      </c>
    </row>
    <row r="40" spans="2:43" ht="13.15" customHeight="1">
      <c r="AF40" s="1" t="s">
        <v>189</v>
      </c>
      <c r="AG40" s="1" t="s">
        <v>199</v>
      </c>
      <c r="AH40" s="1" t="s">
        <v>46</v>
      </c>
      <c r="AI40" s="1">
        <v>0</v>
      </c>
      <c r="AJ40" s="1">
        <v>24</v>
      </c>
      <c r="AK40" s="1" t="str">
        <f t="shared" ref="AK40:AK50" si="6">AG40&amp;AH40&amp;AI40&amp;AJ40</f>
        <v>ES34M024</v>
      </c>
      <c r="AM40" s="5">
        <v>38</v>
      </c>
      <c r="AN40" s="1" t="s">
        <v>115</v>
      </c>
      <c r="AP40" s="5">
        <v>38</v>
      </c>
      <c r="AQ40" s="1" t="s">
        <v>115</v>
      </c>
    </row>
    <row r="41" spans="2:43" ht="13.15" customHeight="1">
      <c r="AF41" s="1" t="s">
        <v>190</v>
      </c>
      <c r="AG41" s="1" t="s">
        <v>199</v>
      </c>
      <c r="AH41" s="1" t="s">
        <v>46</v>
      </c>
      <c r="AI41" s="1">
        <v>0</v>
      </c>
      <c r="AJ41" s="1">
        <v>26</v>
      </c>
      <c r="AK41" s="1" t="str">
        <f t="shared" si="6"/>
        <v>ES34M026</v>
      </c>
      <c r="AM41" s="5">
        <v>39</v>
      </c>
      <c r="AN41" s="1" t="s">
        <v>116</v>
      </c>
      <c r="AP41" s="5">
        <v>39</v>
      </c>
      <c r="AQ41" s="1" t="s">
        <v>116</v>
      </c>
    </row>
    <row r="42" spans="2:43">
      <c r="AF42" s="1" t="s">
        <v>191</v>
      </c>
      <c r="AG42" s="1" t="s">
        <v>199</v>
      </c>
      <c r="AH42" s="1" t="s">
        <v>46</v>
      </c>
      <c r="AI42" s="1">
        <v>0</v>
      </c>
      <c r="AJ42" s="1">
        <v>28</v>
      </c>
      <c r="AK42" s="1" t="str">
        <f t="shared" si="6"/>
        <v>ES34M028</v>
      </c>
      <c r="AM42" s="5">
        <v>40</v>
      </c>
      <c r="AN42" s="1" t="s">
        <v>117</v>
      </c>
      <c r="AP42" s="5">
        <v>40</v>
      </c>
      <c r="AQ42" s="1" t="s">
        <v>117</v>
      </c>
    </row>
    <row r="43" spans="2:43">
      <c r="AF43" s="1" t="s">
        <v>192</v>
      </c>
      <c r="AG43" s="1" t="s">
        <v>199</v>
      </c>
      <c r="AH43" s="1" t="s">
        <v>46</v>
      </c>
      <c r="AI43" s="1">
        <v>0</v>
      </c>
      <c r="AJ43" s="1">
        <v>30</v>
      </c>
      <c r="AK43" s="1" t="str">
        <f t="shared" si="6"/>
        <v>ES34M030</v>
      </c>
      <c r="AM43" s="5">
        <v>41</v>
      </c>
      <c r="AN43" s="1" t="s">
        <v>118</v>
      </c>
      <c r="AP43" s="5">
        <v>41</v>
      </c>
      <c r="AQ43" s="1" t="s">
        <v>118</v>
      </c>
    </row>
    <row r="44" spans="2:43">
      <c r="AF44" s="1" t="s">
        <v>193</v>
      </c>
      <c r="AG44" s="1" t="s">
        <v>199</v>
      </c>
      <c r="AH44" s="1" t="s">
        <v>46</v>
      </c>
      <c r="AI44" s="1">
        <v>0</v>
      </c>
      <c r="AJ44" s="1">
        <v>33</v>
      </c>
      <c r="AK44" s="1" t="str">
        <f t="shared" si="6"/>
        <v>ES34M033</v>
      </c>
      <c r="AM44" s="5">
        <v>42</v>
      </c>
      <c r="AN44" s="1" t="s">
        <v>119</v>
      </c>
      <c r="AP44" s="5">
        <v>42</v>
      </c>
      <c r="AQ44" s="1" t="s">
        <v>119</v>
      </c>
    </row>
    <row r="45" spans="2:43">
      <c r="AF45" s="1" t="s">
        <v>194</v>
      </c>
      <c r="AG45" s="1" t="s">
        <v>199</v>
      </c>
      <c r="AH45" s="1" t="s">
        <v>46</v>
      </c>
      <c r="AI45" s="1">
        <v>0</v>
      </c>
      <c r="AJ45" s="1">
        <v>36</v>
      </c>
      <c r="AK45" s="1" t="str">
        <f t="shared" si="6"/>
        <v>ES34M036</v>
      </c>
      <c r="AM45" s="5">
        <v>43</v>
      </c>
      <c r="AN45" s="1" t="s">
        <v>120</v>
      </c>
      <c r="AP45" s="5">
        <v>43</v>
      </c>
      <c r="AQ45" s="1" t="s">
        <v>120</v>
      </c>
    </row>
    <row r="46" spans="2:43">
      <c r="AF46" s="1" t="s">
        <v>195</v>
      </c>
      <c r="AG46" s="1" t="s">
        <v>199</v>
      </c>
      <c r="AH46" s="1" t="s">
        <v>46</v>
      </c>
      <c r="AI46" s="1">
        <v>0</v>
      </c>
      <c r="AJ46" s="1">
        <v>39</v>
      </c>
      <c r="AK46" s="1" t="str">
        <f t="shared" si="6"/>
        <v>ES34M039</v>
      </c>
      <c r="AM46" s="5">
        <v>44</v>
      </c>
      <c r="AN46" s="1" t="s">
        <v>121</v>
      </c>
      <c r="AP46" s="5">
        <v>44</v>
      </c>
      <c r="AQ46" s="1" t="s">
        <v>121</v>
      </c>
    </row>
    <row r="47" spans="2:43">
      <c r="AF47" s="1" t="s">
        <v>196</v>
      </c>
      <c r="AG47" s="1" t="s">
        <v>199</v>
      </c>
      <c r="AH47" s="1" t="s">
        <v>46</v>
      </c>
      <c r="AI47" s="1">
        <v>0</v>
      </c>
      <c r="AJ47" s="1">
        <v>42</v>
      </c>
      <c r="AK47" s="1" t="str">
        <f t="shared" si="6"/>
        <v>ES34M042</v>
      </c>
      <c r="AM47" s="5">
        <v>45</v>
      </c>
      <c r="AN47" s="1" t="s">
        <v>122</v>
      </c>
      <c r="AP47" s="5">
        <v>45</v>
      </c>
      <c r="AQ47" s="1" t="s">
        <v>122</v>
      </c>
    </row>
    <row r="48" spans="2:43">
      <c r="AF48" s="1" t="s">
        <v>197</v>
      </c>
      <c r="AG48" s="1" t="s">
        <v>199</v>
      </c>
      <c r="AH48" s="1" t="s">
        <v>46</v>
      </c>
      <c r="AI48" s="1">
        <v>0</v>
      </c>
      <c r="AJ48" s="1">
        <v>46</v>
      </c>
      <c r="AK48" s="1" t="str">
        <f t="shared" si="6"/>
        <v>ES34M046</v>
      </c>
      <c r="AM48" s="5">
        <v>46</v>
      </c>
      <c r="AN48" s="1" t="s">
        <v>123</v>
      </c>
      <c r="AP48" s="5">
        <v>46</v>
      </c>
      <c r="AQ48" s="1" t="s">
        <v>123</v>
      </c>
    </row>
    <row r="49" spans="32:43">
      <c r="AF49" s="1" t="s">
        <v>200</v>
      </c>
      <c r="AG49" s="1" t="s">
        <v>199</v>
      </c>
      <c r="AH49" s="1" t="s">
        <v>46</v>
      </c>
      <c r="AI49" s="1">
        <v>0</v>
      </c>
      <c r="AJ49" s="1">
        <v>50</v>
      </c>
      <c r="AK49" s="1" t="str">
        <f t="shared" si="6"/>
        <v>ES34M050</v>
      </c>
      <c r="AM49" s="5">
        <v>47</v>
      </c>
      <c r="AN49" s="1" t="s">
        <v>124</v>
      </c>
      <c r="AP49" s="5">
        <v>47</v>
      </c>
      <c r="AQ49" s="1" t="s">
        <v>124</v>
      </c>
    </row>
    <row r="50" spans="32:43">
      <c r="AF50" s="1" t="s">
        <v>201</v>
      </c>
      <c r="AG50" s="1" t="s">
        <v>199</v>
      </c>
      <c r="AH50" s="1" t="s">
        <v>46</v>
      </c>
      <c r="AJ50" s="37">
        <v>110</v>
      </c>
      <c r="AK50" s="1" t="str">
        <f t="shared" si="6"/>
        <v>ES34M110</v>
      </c>
      <c r="AM50" s="5">
        <v>48</v>
      </c>
      <c r="AP50" s="5">
        <v>48</v>
      </c>
    </row>
    <row r="51" spans="32:43">
      <c r="AF51" s="1" t="s">
        <v>202</v>
      </c>
    </row>
    <row r="52" spans="32:43">
      <c r="AF52" s="1" t="s">
        <v>203</v>
      </c>
      <c r="AG52" s="1" t="s">
        <v>216</v>
      </c>
      <c r="AH52" s="1" t="s">
        <v>46</v>
      </c>
      <c r="AI52" s="1">
        <v>0</v>
      </c>
      <c r="AJ52" s="1">
        <v>28</v>
      </c>
      <c r="AK52" s="1" t="str">
        <f t="shared" ref="AK52:AK64" si="7">AG52&amp;AH52&amp;AI52&amp;AJ52</f>
        <v>ES56M028</v>
      </c>
    </row>
    <row r="53" spans="32:43">
      <c r="AF53" s="1" t="s">
        <v>204</v>
      </c>
      <c r="AG53" s="1" t="s">
        <v>216</v>
      </c>
      <c r="AH53" s="1" t="s">
        <v>46</v>
      </c>
      <c r="AI53" s="1">
        <v>0</v>
      </c>
      <c r="AJ53" s="1">
        <v>30</v>
      </c>
      <c r="AK53" s="1" t="str">
        <f t="shared" si="7"/>
        <v>ES56M030</v>
      </c>
    </row>
    <row r="54" spans="32:43">
      <c r="AF54" s="1" t="s">
        <v>205</v>
      </c>
      <c r="AG54" s="1" t="s">
        <v>216</v>
      </c>
      <c r="AH54" s="1" t="s">
        <v>46</v>
      </c>
      <c r="AI54" s="1">
        <v>0</v>
      </c>
      <c r="AJ54" s="1">
        <v>33</v>
      </c>
      <c r="AK54" s="1" t="str">
        <f t="shared" si="7"/>
        <v>ES56M033</v>
      </c>
    </row>
    <row r="55" spans="32:43">
      <c r="AF55" s="1" t="s">
        <v>206</v>
      </c>
      <c r="AG55" s="1" t="s">
        <v>216</v>
      </c>
      <c r="AH55" s="1" t="s">
        <v>46</v>
      </c>
      <c r="AI55" s="1">
        <v>0</v>
      </c>
      <c r="AJ55" s="1">
        <v>36</v>
      </c>
      <c r="AK55" s="1" t="str">
        <f t="shared" si="7"/>
        <v>ES56M036</v>
      </c>
    </row>
    <row r="56" spans="32:43">
      <c r="AF56" s="1" t="s">
        <v>207</v>
      </c>
      <c r="AG56" s="1" t="s">
        <v>216</v>
      </c>
      <c r="AH56" s="1" t="s">
        <v>46</v>
      </c>
      <c r="AI56" s="1">
        <v>0</v>
      </c>
      <c r="AJ56" s="1">
        <v>39</v>
      </c>
      <c r="AK56" s="1" t="str">
        <f t="shared" si="7"/>
        <v>ES56M039</v>
      </c>
    </row>
    <row r="57" spans="32:43">
      <c r="AF57" s="1" t="s">
        <v>208</v>
      </c>
      <c r="AG57" s="1" t="s">
        <v>216</v>
      </c>
      <c r="AH57" s="1" t="s">
        <v>46</v>
      </c>
      <c r="AI57" s="1">
        <v>0</v>
      </c>
      <c r="AJ57" s="1">
        <v>42</v>
      </c>
      <c r="AK57" s="1" t="str">
        <f t="shared" si="7"/>
        <v>ES56M042</v>
      </c>
    </row>
    <row r="58" spans="32:43">
      <c r="AF58" s="1" t="s">
        <v>209</v>
      </c>
      <c r="AG58" s="1" t="s">
        <v>216</v>
      </c>
      <c r="AH58" s="1" t="s">
        <v>46</v>
      </c>
      <c r="AI58" s="1">
        <v>0</v>
      </c>
      <c r="AJ58" s="1">
        <v>46</v>
      </c>
      <c r="AK58" s="1" t="str">
        <f t="shared" si="7"/>
        <v>ES56M046</v>
      </c>
    </row>
    <row r="59" spans="32:43">
      <c r="AF59" s="1" t="s">
        <v>210</v>
      </c>
      <c r="AG59" s="1" t="s">
        <v>216</v>
      </c>
      <c r="AH59" s="1" t="s">
        <v>46</v>
      </c>
      <c r="AI59" s="1">
        <v>0</v>
      </c>
      <c r="AJ59" s="1">
        <v>50</v>
      </c>
      <c r="AK59" s="1" t="str">
        <f t="shared" si="7"/>
        <v>ES56M050</v>
      </c>
    </row>
    <row r="60" spans="32:43">
      <c r="AF60" s="1" t="s">
        <v>211</v>
      </c>
      <c r="AG60" s="1" t="s">
        <v>216</v>
      </c>
      <c r="AH60" s="1" t="s">
        <v>46</v>
      </c>
      <c r="AI60" s="1">
        <v>0</v>
      </c>
      <c r="AJ60" s="1">
        <v>55</v>
      </c>
      <c r="AK60" s="1" t="str">
        <f t="shared" si="7"/>
        <v>ES56M055</v>
      </c>
    </row>
    <row r="61" spans="32:43">
      <c r="AF61" s="1" t="s">
        <v>212</v>
      </c>
      <c r="AG61" s="1" t="s">
        <v>216</v>
      </c>
      <c r="AH61" s="1" t="s">
        <v>46</v>
      </c>
      <c r="AI61" s="1">
        <v>0</v>
      </c>
      <c r="AJ61" s="1">
        <v>60</v>
      </c>
      <c r="AK61" s="1" t="str">
        <f t="shared" si="7"/>
        <v>ES56M060</v>
      </c>
    </row>
    <row r="62" spans="32:43">
      <c r="AF62" s="1" t="s">
        <v>213</v>
      </c>
      <c r="AG62" s="1" t="s">
        <v>216</v>
      </c>
      <c r="AH62" s="1" t="s">
        <v>46</v>
      </c>
      <c r="AI62" s="1">
        <v>0</v>
      </c>
      <c r="AJ62" s="1">
        <v>65</v>
      </c>
      <c r="AK62" s="1" t="str">
        <f t="shared" si="7"/>
        <v>ES56M065</v>
      </c>
    </row>
    <row r="63" spans="32:43">
      <c r="AF63" s="1" t="s">
        <v>214</v>
      </c>
      <c r="AG63" s="1" t="s">
        <v>216</v>
      </c>
      <c r="AH63" s="1" t="s">
        <v>46</v>
      </c>
      <c r="AI63" s="1">
        <v>0</v>
      </c>
      <c r="AJ63" s="1">
        <v>70</v>
      </c>
      <c r="AK63" s="1" t="str">
        <f t="shared" si="7"/>
        <v>ES56M070</v>
      </c>
    </row>
    <row r="64" spans="32:43">
      <c r="AF64" s="1" t="s">
        <v>215</v>
      </c>
      <c r="AG64" s="1" t="s">
        <v>216</v>
      </c>
      <c r="AH64" s="1" t="s">
        <v>46</v>
      </c>
      <c r="AJ64" s="37">
        <v>110</v>
      </c>
      <c r="AK64" s="1" t="str">
        <f t="shared" si="7"/>
        <v>ES56M110</v>
      </c>
    </row>
    <row r="65" spans="32:37">
      <c r="AF65" s="1" t="s">
        <v>226</v>
      </c>
    </row>
    <row r="66" spans="32:37">
      <c r="AF66" s="1" t="s">
        <v>217</v>
      </c>
      <c r="AG66" s="1" t="s">
        <v>199</v>
      </c>
      <c r="AH66" s="1" t="s">
        <v>47</v>
      </c>
      <c r="AI66" s="1">
        <v>0</v>
      </c>
      <c r="AJ66" s="1">
        <v>24</v>
      </c>
      <c r="AK66" s="1" t="str">
        <f t="shared" ref="AK66:AK74" si="8">AG66&amp;AH66&amp;AI66&amp;AJ66</f>
        <v>ES34F024</v>
      </c>
    </row>
    <row r="67" spans="32:37">
      <c r="AF67" s="1" t="s">
        <v>218</v>
      </c>
      <c r="AG67" s="1" t="s">
        <v>198</v>
      </c>
      <c r="AH67" s="1" t="s">
        <v>47</v>
      </c>
      <c r="AI67" s="1">
        <v>0</v>
      </c>
      <c r="AJ67" s="1">
        <v>26</v>
      </c>
      <c r="AK67" s="1" t="str">
        <f t="shared" si="8"/>
        <v>ES34F026</v>
      </c>
    </row>
    <row r="68" spans="32:37">
      <c r="AF68" s="1" t="s">
        <v>219</v>
      </c>
      <c r="AG68" s="1" t="s">
        <v>198</v>
      </c>
      <c r="AH68" s="1" t="s">
        <v>47</v>
      </c>
      <c r="AI68" s="1">
        <v>0</v>
      </c>
      <c r="AJ68" s="1">
        <v>28</v>
      </c>
      <c r="AK68" s="1" t="str">
        <f t="shared" si="8"/>
        <v>ES34F028</v>
      </c>
    </row>
    <row r="69" spans="32:37">
      <c r="AF69" s="1" t="s">
        <v>220</v>
      </c>
      <c r="AG69" s="1" t="s">
        <v>198</v>
      </c>
      <c r="AH69" s="1" t="s">
        <v>47</v>
      </c>
      <c r="AI69" s="1">
        <v>0</v>
      </c>
      <c r="AJ69" s="1">
        <v>30</v>
      </c>
      <c r="AK69" s="1" t="str">
        <f t="shared" si="8"/>
        <v>ES34F030</v>
      </c>
    </row>
    <row r="70" spans="32:37">
      <c r="AF70" s="1" t="s">
        <v>221</v>
      </c>
      <c r="AG70" s="1" t="s">
        <v>198</v>
      </c>
      <c r="AH70" s="1" t="s">
        <v>47</v>
      </c>
      <c r="AI70" s="1">
        <v>0</v>
      </c>
      <c r="AJ70" s="1">
        <v>33</v>
      </c>
      <c r="AK70" s="1" t="str">
        <f t="shared" si="8"/>
        <v>ES34F033</v>
      </c>
    </row>
    <row r="71" spans="32:37">
      <c r="AF71" s="1" t="s">
        <v>222</v>
      </c>
      <c r="AG71" s="1" t="s">
        <v>198</v>
      </c>
      <c r="AH71" s="1" t="s">
        <v>47</v>
      </c>
      <c r="AI71" s="1">
        <v>0</v>
      </c>
      <c r="AJ71" s="1">
        <v>36</v>
      </c>
      <c r="AK71" s="1" t="str">
        <f t="shared" si="8"/>
        <v>ES34F036</v>
      </c>
    </row>
    <row r="72" spans="32:37">
      <c r="AF72" s="1" t="s">
        <v>223</v>
      </c>
      <c r="AG72" s="1" t="s">
        <v>198</v>
      </c>
      <c r="AH72" s="1" t="s">
        <v>47</v>
      </c>
      <c r="AI72" s="1">
        <v>0</v>
      </c>
      <c r="AJ72" s="1">
        <v>40</v>
      </c>
      <c r="AK72" s="1" t="str">
        <f t="shared" si="8"/>
        <v>ES34F040</v>
      </c>
    </row>
    <row r="73" spans="32:37">
      <c r="AF73" s="1" t="s">
        <v>224</v>
      </c>
      <c r="AG73" s="1" t="s">
        <v>198</v>
      </c>
      <c r="AH73" s="1" t="s">
        <v>47</v>
      </c>
      <c r="AI73" s="1">
        <v>0</v>
      </c>
      <c r="AJ73" s="1">
        <v>44</v>
      </c>
      <c r="AK73" s="1" t="str">
        <f t="shared" si="8"/>
        <v>ES34F044</v>
      </c>
    </row>
    <row r="74" spans="32:37">
      <c r="AF74" s="1" t="s">
        <v>225</v>
      </c>
      <c r="AG74" s="1" t="s">
        <v>198</v>
      </c>
      <c r="AH74" s="1" t="s">
        <v>47</v>
      </c>
      <c r="AJ74" s="37">
        <v>110</v>
      </c>
      <c r="AK74" s="1" t="str">
        <f t="shared" si="8"/>
        <v>ES34F110</v>
      </c>
    </row>
    <row r="75" spans="32:37">
      <c r="AF75" s="1" t="s">
        <v>227</v>
      </c>
    </row>
    <row r="76" spans="32:37">
      <c r="AF76" s="1" t="s">
        <v>228</v>
      </c>
      <c r="AG76" s="1" t="s">
        <v>216</v>
      </c>
      <c r="AH76" s="1" t="s">
        <v>47</v>
      </c>
      <c r="AI76" s="1">
        <v>0</v>
      </c>
      <c r="AJ76" s="1">
        <v>28</v>
      </c>
      <c r="AK76" s="1" t="str">
        <f t="shared" ref="AK76:AK85" si="9">AG76&amp;AH76&amp;AI76&amp;AJ76</f>
        <v>ES56F028</v>
      </c>
    </row>
    <row r="77" spans="32:37">
      <c r="AF77" s="1" t="s">
        <v>229</v>
      </c>
      <c r="AG77" s="1" t="s">
        <v>216</v>
      </c>
      <c r="AH77" s="1" t="s">
        <v>47</v>
      </c>
      <c r="AI77" s="1">
        <v>0</v>
      </c>
      <c r="AJ77" s="1">
        <v>30</v>
      </c>
      <c r="AK77" s="1" t="str">
        <f t="shared" si="9"/>
        <v>ES56F030</v>
      </c>
    </row>
    <row r="78" spans="32:37">
      <c r="AF78" s="1" t="s">
        <v>230</v>
      </c>
      <c r="AG78" s="1" t="s">
        <v>216</v>
      </c>
      <c r="AH78" s="1" t="s">
        <v>47</v>
      </c>
      <c r="AI78" s="1">
        <v>0</v>
      </c>
      <c r="AJ78" s="1">
        <v>33</v>
      </c>
      <c r="AK78" s="1" t="str">
        <f t="shared" si="9"/>
        <v>ES56F033</v>
      </c>
    </row>
    <row r="79" spans="32:37">
      <c r="AF79" s="1" t="s">
        <v>231</v>
      </c>
      <c r="AG79" s="1" t="s">
        <v>216</v>
      </c>
      <c r="AH79" s="1" t="s">
        <v>47</v>
      </c>
      <c r="AI79" s="1">
        <v>0</v>
      </c>
      <c r="AJ79" s="1">
        <v>36</v>
      </c>
      <c r="AK79" s="1" t="str">
        <f t="shared" si="9"/>
        <v>ES56F036</v>
      </c>
    </row>
    <row r="80" spans="32:37">
      <c r="AF80" s="1" t="s">
        <v>232</v>
      </c>
      <c r="AG80" s="1" t="s">
        <v>216</v>
      </c>
      <c r="AH80" s="1" t="s">
        <v>47</v>
      </c>
      <c r="AI80" s="1">
        <v>0</v>
      </c>
      <c r="AJ80" s="1">
        <v>40</v>
      </c>
      <c r="AK80" s="1" t="str">
        <f t="shared" si="9"/>
        <v>ES56F040</v>
      </c>
    </row>
    <row r="81" spans="32:45">
      <c r="AF81" s="1" t="s">
        <v>233</v>
      </c>
      <c r="AG81" s="1" t="s">
        <v>216</v>
      </c>
      <c r="AH81" s="1" t="s">
        <v>47</v>
      </c>
      <c r="AI81" s="1">
        <v>0</v>
      </c>
      <c r="AJ81" s="1">
        <v>45</v>
      </c>
      <c r="AK81" s="1" t="str">
        <f t="shared" si="9"/>
        <v>ES56F045</v>
      </c>
    </row>
    <row r="82" spans="32:45">
      <c r="AF82" s="1" t="s">
        <v>234</v>
      </c>
      <c r="AG82" s="1" t="s">
        <v>216</v>
      </c>
      <c r="AH82" s="1" t="s">
        <v>47</v>
      </c>
      <c r="AI82" s="1">
        <v>0</v>
      </c>
      <c r="AJ82" s="1">
        <v>49</v>
      </c>
      <c r="AK82" s="1" t="str">
        <f t="shared" si="9"/>
        <v>ES56F049</v>
      </c>
    </row>
    <row r="83" spans="32:45">
      <c r="AF83" s="1" t="s">
        <v>235</v>
      </c>
      <c r="AG83" s="1" t="s">
        <v>216</v>
      </c>
      <c r="AH83" s="1" t="s">
        <v>47</v>
      </c>
      <c r="AI83" s="1">
        <v>0</v>
      </c>
      <c r="AJ83" s="1">
        <v>53</v>
      </c>
      <c r="AK83" s="1" t="str">
        <f t="shared" si="9"/>
        <v>ES56F053</v>
      </c>
    </row>
    <row r="84" spans="32:45">
      <c r="AF84" s="1" t="s">
        <v>236</v>
      </c>
      <c r="AG84" s="1" t="s">
        <v>216</v>
      </c>
      <c r="AH84" s="1" t="s">
        <v>47</v>
      </c>
      <c r="AI84" s="1">
        <v>0</v>
      </c>
      <c r="AJ84" s="1">
        <v>58</v>
      </c>
      <c r="AK84" s="1" t="str">
        <f t="shared" si="9"/>
        <v>ES56F058</v>
      </c>
    </row>
    <row r="85" spans="32:45">
      <c r="AF85" s="1" t="s">
        <v>237</v>
      </c>
      <c r="AG85" s="1" t="s">
        <v>216</v>
      </c>
      <c r="AH85" s="1" t="s">
        <v>47</v>
      </c>
      <c r="AJ85" s="37">
        <v>110</v>
      </c>
      <c r="AK85" s="1" t="str">
        <f t="shared" si="9"/>
        <v>ES56F110</v>
      </c>
    </row>
    <row r="86" spans="32:45">
      <c r="AN86" s="1" t="s">
        <v>14</v>
      </c>
    </row>
    <row r="87" spans="32:45">
      <c r="AN87" s="1" t="s">
        <v>28</v>
      </c>
      <c r="AO87" s="1" t="s">
        <v>48</v>
      </c>
      <c r="AP87" s="1" t="s">
        <v>46</v>
      </c>
      <c r="AQ87" s="1">
        <v>0</v>
      </c>
      <c r="AR87" s="1">
        <v>38</v>
      </c>
      <c r="AS87" s="1" t="str">
        <f t="shared" ref="AS87:AS95" si="10">AO87&amp;AP87&amp;AQ87&amp;AR87</f>
        <v>JHM038</v>
      </c>
    </row>
    <row r="88" spans="32:45">
      <c r="AN88" s="1" t="s">
        <v>29</v>
      </c>
      <c r="AO88" s="1" t="s">
        <v>48</v>
      </c>
      <c r="AP88" s="1" t="s">
        <v>46</v>
      </c>
      <c r="AQ88" s="1">
        <v>0</v>
      </c>
      <c r="AR88" s="1">
        <v>42</v>
      </c>
      <c r="AS88" s="1" t="str">
        <f t="shared" si="10"/>
        <v>JHM042</v>
      </c>
    </row>
    <row r="89" spans="32:45">
      <c r="AN89" s="1" t="s">
        <v>30</v>
      </c>
      <c r="AO89" s="1" t="s">
        <v>48</v>
      </c>
      <c r="AP89" s="1" t="s">
        <v>46</v>
      </c>
      <c r="AQ89" s="1">
        <v>0</v>
      </c>
      <c r="AR89" s="1">
        <v>47</v>
      </c>
      <c r="AS89" s="1" t="str">
        <f t="shared" si="10"/>
        <v>JHM047</v>
      </c>
    </row>
    <row r="90" spans="32:45">
      <c r="AN90" s="1" t="s">
        <v>31</v>
      </c>
      <c r="AO90" s="1" t="s">
        <v>48</v>
      </c>
      <c r="AP90" s="1" t="s">
        <v>46</v>
      </c>
      <c r="AQ90" s="1">
        <v>0</v>
      </c>
      <c r="AR90" s="1">
        <v>53</v>
      </c>
      <c r="AS90" s="1" t="str">
        <f t="shared" si="10"/>
        <v>JHM053</v>
      </c>
    </row>
    <row r="91" spans="32:45">
      <c r="AN91" s="1" t="s">
        <v>32</v>
      </c>
      <c r="AO91" s="1" t="s">
        <v>48</v>
      </c>
      <c r="AP91" s="1" t="s">
        <v>46</v>
      </c>
      <c r="AQ91" s="1">
        <v>0</v>
      </c>
      <c r="AR91" s="1">
        <v>59</v>
      </c>
      <c r="AS91" s="1" t="str">
        <f t="shared" si="10"/>
        <v>JHM059</v>
      </c>
    </row>
    <row r="92" spans="32:45">
      <c r="AN92" s="1" t="s">
        <v>33</v>
      </c>
      <c r="AO92" s="1" t="s">
        <v>48</v>
      </c>
      <c r="AP92" s="1" t="s">
        <v>46</v>
      </c>
      <c r="AQ92" s="1">
        <v>0</v>
      </c>
      <c r="AR92" s="1">
        <v>66</v>
      </c>
      <c r="AS92" s="1" t="str">
        <f t="shared" si="10"/>
        <v>JHM066</v>
      </c>
    </row>
    <row r="93" spans="32:45">
      <c r="AN93" s="1" t="s">
        <v>34</v>
      </c>
      <c r="AO93" s="1" t="s">
        <v>48</v>
      </c>
      <c r="AP93" s="1" t="s">
        <v>46</v>
      </c>
      <c r="AQ93" s="1">
        <v>0</v>
      </c>
      <c r="AR93" s="1">
        <v>73</v>
      </c>
      <c r="AS93" s="1" t="str">
        <f t="shared" si="10"/>
        <v>JHM073</v>
      </c>
    </row>
    <row r="94" spans="32:45">
      <c r="AN94" s="1" t="s">
        <v>35</v>
      </c>
      <c r="AO94" s="1" t="s">
        <v>48</v>
      </c>
      <c r="AP94" s="1" t="s">
        <v>46</v>
      </c>
      <c r="AQ94" s="1">
        <v>0</v>
      </c>
      <c r="AR94" s="1">
        <v>85</v>
      </c>
      <c r="AS94" s="1" t="str">
        <f t="shared" si="10"/>
        <v>JHM085</v>
      </c>
    </row>
    <row r="95" spans="32:45">
      <c r="AN95" s="1" t="s">
        <v>36</v>
      </c>
      <c r="AO95" s="1" t="s">
        <v>48</v>
      </c>
      <c r="AP95" s="1" t="s">
        <v>46</v>
      </c>
      <c r="AR95" s="1">
        <v>110</v>
      </c>
      <c r="AS95" s="1" t="str">
        <f t="shared" si="10"/>
        <v>JHM110</v>
      </c>
    </row>
    <row r="96" spans="32:45">
      <c r="AN96" s="1" t="s">
        <v>15</v>
      </c>
    </row>
    <row r="97" spans="36:45">
      <c r="AN97" s="1" t="s">
        <v>37</v>
      </c>
      <c r="AO97" s="1" t="s">
        <v>48</v>
      </c>
      <c r="AP97" s="1" t="s">
        <v>47</v>
      </c>
      <c r="AQ97" s="1">
        <v>0</v>
      </c>
      <c r="AR97" s="1">
        <v>34</v>
      </c>
      <c r="AS97" s="1" t="str">
        <f t="shared" ref="AS97:AS105" si="11">AO97&amp;AP97&amp;AQ97&amp;AR97</f>
        <v>JHF034</v>
      </c>
    </row>
    <row r="98" spans="36:45">
      <c r="AN98" s="1" t="s">
        <v>38</v>
      </c>
      <c r="AO98" s="1" t="s">
        <v>48</v>
      </c>
      <c r="AP98" s="1" t="s">
        <v>47</v>
      </c>
      <c r="AQ98" s="1">
        <v>0</v>
      </c>
      <c r="AR98" s="1">
        <v>37</v>
      </c>
      <c r="AS98" s="1" t="str">
        <f t="shared" si="11"/>
        <v>JHF037</v>
      </c>
    </row>
    <row r="99" spans="36:45">
      <c r="AN99" s="1" t="s">
        <v>39</v>
      </c>
      <c r="AO99" s="1" t="s">
        <v>48</v>
      </c>
      <c r="AP99" s="1" t="s">
        <v>47</v>
      </c>
      <c r="AQ99" s="1">
        <v>0</v>
      </c>
      <c r="AR99" s="1">
        <v>40</v>
      </c>
      <c r="AS99" s="1" t="str">
        <f t="shared" si="11"/>
        <v>JHF040</v>
      </c>
    </row>
    <row r="100" spans="36:45">
      <c r="AN100" s="1" t="s">
        <v>40</v>
      </c>
      <c r="AO100" s="1" t="s">
        <v>48</v>
      </c>
      <c r="AP100" s="1" t="s">
        <v>47</v>
      </c>
      <c r="AQ100" s="1">
        <v>0</v>
      </c>
      <c r="AR100" s="1">
        <v>44</v>
      </c>
      <c r="AS100" s="1" t="str">
        <f t="shared" si="11"/>
        <v>JHF044</v>
      </c>
    </row>
    <row r="101" spans="36:45">
      <c r="AN101" s="1" t="s">
        <v>41</v>
      </c>
      <c r="AO101" s="1" t="s">
        <v>48</v>
      </c>
      <c r="AP101" s="1" t="s">
        <v>47</v>
      </c>
      <c r="AQ101" s="1">
        <v>0</v>
      </c>
      <c r="AR101" s="1">
        <v>48</v>
      </c>
      <c r="AS101" s="1" t="str">
        <f t="shared" si="11"/>
        <v>JHF048</v>
      </c>
    </row>
    <row r="102" spans="36:45">
      <c r="AN102" s="1" t="s">
        <v>42</v>
      </c>
      <c r="AO102" s="1" t="s">
        <v>48</v>
      </c>
      <c r="AP102" s="1" t="s">
        <v>47</v>
      </c>
      <c r="AQ102" s="1">
        <v>0</v>
      </c>
      <c r="AR102" s="1">
        <v>52</v>
      </c>
      <c r="AS102" s="1" t="str">
        <f t="shared" si="11"/>
        <v>JHF052</v>
      </c>
    </row>
    <row r="103" spans="36:45">
      <c r="AN103" s="1" t="s">
        <v>43</v>
      </c>
      <c r="AO103" s="1" t="s">
        <v>48</v>
      </c>
      <c r="AP103" s="1" t="s">
        <v>47</v>
      </c>
      <c r="AQ103" s="1">
        <v>0</v>
      </c>
      <c r="AR103" s="1">
        <v>57</v>
      </c>
      <c r="AS103" s="1" t="str">
        <f t="shared" si="11"/>
        <v>JHF057</v>
      </c>
    </row>
    <row r="104" spans="36:45">
      <c r="AN104" s="1" t="s">
        <v>44</v>
      </c>
      <c r="AO104" s="1" t="s">
        <v>48</v>
      </c>
      <c r="AP104" s="1" t="s">
        <v>47</v>
      </c>
      <c r="AQ104" s="1">
        <v>0</v>
      </c>
      <c r="AR104" s="1">
        <v>62</v>
      </c>
      <c r="AS104" s="1" t="str">
        <f t="shared" si="11"/>
        <v>JHF062</v>
      </c>
    </row>
    <row r="105" spans="36:45">
      <c r="AN105" s="1" t="s">
        <v>45</v>
      </c>
      <c r="AO105" s="1" t="s">
        <v>48</v>
      </c>
      <c r="AP105" s="1" t="s">
        <v>47</v>
      </c>
      <c r="AQ105" s="1">
        <v>0</v>
      </c>
      <c r="AR105" s="1">
        <v>70</v>
      </c>
      <c r="AS105" s="1" t="str">
        <f t="shared" si="11"/>
        <v>JHF070</v>
      </c>
    </row>
    <row r="106" spans="36:45">
      <c r="AJ106" s="37"/>
    </row>
    <row r="118" spans="31:41" ht="14.25" thickBot="1"/>
    <row r="119" spans="31:41" ht="14.25" thickTop="1">
      <c r="AE119" s="116"/>
      <c r="AF119" s="117" t="s">
        <v>5</v>
      </c>
      <c r="AG119" s="117"/>
      <c r="AH119" s="117"/>
      <c r="AI119" s="117"/>
      <c r="AJ119" s="117"/>
      <c r="AK119" s="117"/>
      <c r="AL119" s="117"/>
      <c r="AM119" s="118"/>
      <c r="AO119" s="1" t="s">
        <v>5</v>
      </c>
    </row>
    <row r="120" spans="31:41">
      <c r="AE120" s="119"/>
      <c r="AF120" s="1" t="s">
        <v>297</v>
      </c>
      <c r="AM120" s="120"/>
      <c r="AO120" s="1" t="s">
        <v>297</v>
      </c>
    </row>
    <row r="121" spans="31:41">
      <c r="AE121" s="119" t="str">
        <f>$AF$120&amp;AF121</f>
        <v>【小１・２】20kg級</v>
      </c>
      <c r="AF121" s="1" t="s">
        <v>340</v>
      </c>
      <c r="AG121" s="1" t="s">
        <v>306</v>
      </c>
      <c r="AH121" s="1" t="s">
        <v>307</v>
      </c>
      <c r="AI121" s="1">
        <v>0</v>
      </c>
      <c r="AJ121" s="1">
        <v>20</v>
      </c>
      <c r="AK121" s="1" t="str">
        <f t="shared" ref="AK121:AK128" si="12">AG121&amp;AH121&amp;AI121&amp;AJ121</f>
        <v>ES12A020</v>
      </c>
      <c r="AL121" s="1" t="s">
        <v>373</v>
      </c>
      <c r="AM121" s="120"/>
      <c r="AO121" s="1" t="s">
        <v>6</v>
      </c>
    </row>
    <row r="122" spans="31:41">
      <c r="AE122" s="119" t="str">
        <f t="shared" ref="AE122:AE129" si="13">$AF$120&amp;AF122</f>
        <v>【小１・２】22kg級</v>
      </c>
      <c r="AF122" s="1" t="s">
        <v>341</v>
      </c>
      <c r="AG122" s="1" t="s">
        <v>306</v>
      </c>
      <c r="AH122" s="1" t="s">
        <v>307</v>
      </c>
      <c r="AI122" s="1">
        <v>0</v>
      </c>
      <c r="AJ122" s="1">
        <v>22</v>
      </c>
      <c r="AK122" s="1" t="str">
        <f t="shared" si="12"/>
        <v>ES12A022</v>
      </c>
      <c r="AL122" s="1" t="s">
        <v>373</v>
      </c>
      <c r="AM122" s="120"/>
      <c r="AO122" s="1" t="s">
        <v>7</v>
      </c>
    </row>
    <row r="123" spans="31:41">
      <c r="AE123" s="119" t="str">
        <f t="shared" si="13"/>
        <v>【小１・２】24kg級</v>
      </c>
      <c r="AF123" s="1" t="s">
        <v>343</v>
      </c>
      <c r="AG123" s="1" t="s">
        <v>306</v>
      </c>
      <c r="AH123" s="1" t="s">
        <v>307</v>
      </c>
      <c r="AI123" s="1">
        <v>0</v>
      </c>
      <c r="AJ123" s="1">
        <v>24</v>
      </c>
      <c r="AK123" s="1" t="str">
        <f t="shared" si="12"/>
        <v>ES12A024</v>
      </c>
      <c r="AL123" s="1" t="s">
        <v>373</v>
      </c>
      <c r="AM123" s="120"/>
      <c r="AO123" s="1" t="s">
        <v>8</v>
      </c>
    </row>
    <row r="124" spans="31:41">
      <c r="AE124" s="119" t="str">
        <f t="shared" si="13"/>
        <v>【小１・２】26kg級</v>
      </c>
      <c r="AF124" s="1" t="s">
        <v>345</v>
      </c>
      <c r="AG124" s="1" t="s">
        <v>306</v>
      </c>
      <c r="AH124" s="1" t="s">
        <v>307</v>
      </c>
      <c r="AI124" s="1">
        <v>0</v>
      </c>
      <c r="AJ124" s="1">
        <v>26</v>
      </c>
      <c r="AK124" s="1" t="str">
        <f t="shared" si="12"/>
        <v>ES12A026</v>
      </c>
      <c r="AL124" s="1" t="s">
        <v>373</v>
      </c>
      <c r="AM124" s="120"/>
      <c r="AO124" s="1" t="s">
        <v>9</v>
      </c>
    </row>
    <row r="125" spans="31:41">
      <c r="AE125" s="119" t="str">
        <f t="shared" si="13"/>
        <v>【小１・２】28kg級</v>
      </c>
      <c r="AF125" s="1" t="s">
        <v>347</v>
      </c>
      <c r="AG125" s="1" t="s">
        <v>306</v>
      </c>
      <c r="AH125" s="1" t="s">
        <v>307</v>
      </c>
      <c r="AI125" s="1">
        <v>0</v>
      </c>
      <c r="AJ125" s="1">
        <v>28</v>
      </c>
      <c r="AK125" s="1" t="str">
        <f t="shared" si="12"/>
        <v>ES12A028</v>
      </c>
      <c r="AL125" s="1" t="s">
        <v>373</v>
      </c>
      <c r="AM125" s="120"/>
      <c r="AO125" s="1" t="s">
        <v>10</v>
      </c>
    </row>
    <row r="126" spans="31:41">
      <c r="AE126" s="119" t="str">
        <f t="shared" si="13"/>
        <v>【小１・２】30kg級</v>
      </c>
      <c r="AF126" s="1" t="s">
        <v>349</v>
      </c>
      <c r="AG126" s="1" t="s">
        <v>306</v>
      </c>
      <c r="AH126" s="1" t="s">
        <v>307</v>
      </c>
      <c r="AI126" s="1">
        <v>0</v>
      </c>
      <c r="AJ126" s="1">
        <v>30</v>
      </c>
      <c r="AK126" s="1" t="str">
        <f t="shared" si="12"/>
        <v>ES12A030</v>
      </c>
      <c r="AL126" s="1" t="s">
        <v>373</v>
      </c>
      <c r="AM126" s="120"/>
      <c r="AO126" s="1" t="s">
        <v>11</v>
      </c>
    </row>
    <row r="127" spans="31:41">
      <c r="AE127" s="119" t="str">
        <f t="shared" si="13"/>
        <v>【小１・２】33kg級</v>
      </c>
      <c r="AF127" s="1" t="s">
        <v>351</v>
      </c>
      <c r="AG127" s="1" t="s">
        <v>306</v>
      </c>
      <c r="AH127" s="1" t="s">
        <v>307</v>
      </c>
      <c r="AI127" s="1">
        <v>0</v>
      </c>
      <c r="AJ127" s="1">
        <v>33</v>
      </c>
      <c r="AK127" s="1" t="str">
        <f t="shared" si="12"/>
        <v>ES12A033</v>
      </c>
      <c r="AL127" s="1" t="s">
        <v>373</v>
      </c>
      <c r="AM127" s="120"/>
      <c r="AO127" s="1" t="s">
        <v>12</v>
      </c>
    </row>
    <row r="128" spans="31:41">
      <c r="AE128" s="119" t="str">
        <f t="shared" si="13"/>
        <v>【小１・２】+33kg級</v>
      </c>
      <c r="AF128" s="37" t="s">
        <v>352</v>
      </c>
      <c r="AG128" s="1" t="s">
        <v>306</v>
      </c>
      <c r="AH128" s="1" t="s">
        <v>307</v>
      </c>
      <c r="AJ128" s="1">
        <v>110</v>
      </c>
      <c r="AK128" s="1" t="str">
        <f t="shared" si="12"/>
        <v>ES12A110</v>
      </c>
      <c r="AL128" s="1" t="s">
        <v>373</v>
      </c>
      <c r="AM128" s="120"/>
      <c r="AO128" s="1" t="s">
        <v>13</v>
      </c>
    </row>
    <row r="129" spans="31:41">
      <c r="AE129" s="119" t="str">
        <f t="shared" si="13"/>
        <v>【小１・２】</v>
      </c>
      <c r="AL129" s="1" t="s">
        <v>373</v>
      </c>
      <c r="AM129" s="120"/>
    </row>
    <row r="130" spans="31:41">
      <c r="AE130" s="119">
        <f t="shared" ref="AE130:AE185" si="14">AK130</f>
        <v>0</v>
      </c>
      <c r="AF130" s="1" t="s">
        <v>6</v>
      </c>
      <c r="AM130" s="120"/>
    </row>
    <row r="131" spans="31:41">
      <c r="AE131" s="119" t="str">
        <f>$AF$130&amp;AF131</f>
        <v>【小３男子】24kg級</v>
      </c>
      <c r="AF131" s="1" t="s">
        <v>342</v>
      </c>
      <c r="AG131" s="1" t="s">
        <v>19</v>
      </c>
      <c r="AH131" s="1" t="s">
        <v>46</v>
      </c>
      <c r="AI131" s="1">
        <v>0</v>
      </c>
      <c r="AJ131" s="1">
        <v>24</v>
      </c>
      <c r="AK131" s="1" t="str">
        <f t="shared" ref="AK131:AK141" si="15">AG131&amp;AH131&amp;AI131&amp;AJ131</f>
        <v>ES3M024</v>
      </c>
      <c r="AL131" s="1">
        <v>3</v>
      </c>
      <c r="AM131" s="120"/>
    </row>
    <row r="132" spans="31:41">
      <c r="AE132" s="119" t="str">
        <f t="shared" ref="AE132:AE142" si="16">$AF$130&amp;AF132</f>
        <v>【小３男子】26kg級</v>
      </c>
      <c r="AF132" s="1" t="s">
        <v>344</v>
      </c>
      <c r="AG132" s="1" t="s">
        <v>19</v>
      </c>
      <c r="AH132" s="1" t="s">
        <v>46</v>
      </c>
      <c r="AI132" s="1">
        <v>0</v>
      </c>
      <c r="AJ132" s="1">
        <v>26</v>
      </c>
      <c r="AK132" s="1" t="str">
        <f t="shared" si="15"/>
        <v>ES3M026</v>
      </c>
      <c r="AL132" s="1">
        <v>3</v>
      </c>
      <c r="AM132" s="120"/>
    </row>
    <row r="133" spans="31:41">
      <c r="AE133" s="119" t="str">
        <f t="shared" si="16"/>
        <v>【小３男子】28kg級</v>
      </c>
      <c r="AF133" s="1" t="s">
        <v>346</v>
      </c>
      <c r="AG133" s="1" t="s">
        <v>19</v>
      </c>
      <c r="AH133" s="1" t="s">
        <v>46</v>
      </c>
      <c r="AI133" s="1">
        <v>0</v>
      </c>
      <c r="AJ133" s="1">
        <v>28</v>
      </c>
      <c r="AK133" s="1" t="str">
        <f t="shared" si="15"/>
        <v>ES3M028</v>
      </c>
      <c r="AL133" s="1">
        <v>3</v>
      </c>
      <c r="AM133" s="120"/>
    </row>
    <row r="134" spans="31:41">
      <c r="AE134" s="119" t="str">
        <f t="shared" si="16"/>
        <v>【小３男子】30kg級</v>
      </c>
      <c r="AF134" s="1" t="s">
        <v>348</v>
      </c>
      <c r="AG134" s="1" t="s">
        <v>19</v>
      </c>
      <c r="AH134" s="1" t="s">
        <v>46</v>
      </c>
      <c r="AI134" s="1">
        <v>0</v>
      </c>
      <c r="AJ134" s="1">
        <v>30</v>
      </c>
      <c r="AK134" s="1" t="str">
        <f t="shared" si="15"/>
        <v>ES3M030</v>
      </c>
      <c r="AL134" s="1">
        <v>3</v>
      </c>
      <c r="AM134" s="120"/>
      <c r="AO134" s="1" t="s">
        <v>14</v>
      </c>
    </row>
    <row r="135" spans="31:41">
      <c r="AE135" s="119" t="str">
        <f t="shared" si="16"/>
        <v>【小３男子】33kg級</v>
      </c>
      <c r="AF135" s="1" t="s">
        <v>350</v>
      </c>
      <c r="AG135" s="1" t="s">
        <v>19</v>
      </c>
      <c r="AH135" s="1" t="s">
        <v>46</v>
      </c>
      <c r="AI135" s="1">
        <v>0</v>
      </c>
      <c r="AJ135" s="1">
        <v>33</v>
      </c>
      <c r="AK135" s="1" t="str">
        <f t="shared" si="15"/>
        <v>ES3M033</v>
      </c>
      <c r="AL135" s="1">
        <v>3</v>
      </c>
      <c r="AM135" s="120"/>
      <c r="AO135" s="1" t="s">
        <v>15</v>
      </c>
    </row>
    <row r="136" spans="31:41">
      <c r="AE136" s="119" t="str">
        <f t="shared" si="16"/>
        <v>【小３男子】36kg級</v>
      </c>
      <c r="AF136" s="1" t="s">
        <v>353</v>
      </c>
      <c r="AG136" s="1" t="s">
        <v>19</v>
      </c>
      <c r="AH136" s="1" t="s">
        <v>46</v>
      </c>
      <c r="AI136" s="1">
        <v>0</v>
      </c>
      <c r="AJ136" s="1">
        <v>36</v>
      </c>
      <c r="AK136" s="1" t="str">
        <f t="shared" si="15"/>
        <v>ES3M036</v>
      </c>
      <c r="AL136" s="1">
        <v>3</v>
      </c>
      <c r="AM136" s="120"/>
    </row>
    <row r="137" spans="31:41">
      <c r="AE137" s="119" t="str">
        <f t="shared" si="16"/>
        <v>【小３男子】39kg級</v>
      </c>
      <c r="AF137" s="1" t="s">
        <v>354</v>
      </c>
      <c r="AG137" s="1" t="s">
        <v>19</v>
      </c>
      <c r="AH137" s="1" t="s">
        <v>46</v>
      </c>
      <c r="AI137" s="1">
        <v>0</v>
      </c>
      <c r="AJ137" s="1">
        <v>39</v>
      </c>
      <c r="AK137" s="1" t="str">
        <f t="shared" si="15"/>
        <v>ES3M039</v>
      </c>
      <c r="AL137" s="1">
        <v>3</v>
      </c>
      <c r="AM137" s="120"/>
    </row>
    <row r="138" spans="31:41">
      <c r="AE138" s="119" t="str">
        <f t="shared" si="16"/>
        <v>【小３男子】42kg級</v>
      </c>
      <c r="AF138" s="1" t="s">
        <v>355</v>
      </c>
      <c r="AG138" s="1" t="s">
        <v>19</v>
      </c>
      <c r="AH138" s="1" t="s">
        <v>46</v>
      </c>
      <c r="AI138" s="1">
        <v>0</v>
      </c>
      <c r="AJ138" s="1">
        <v>42</v>
      </c>
      <c r="AK138" s="1" t="str">
        <f t="shared" si="15"/>
        <v>ES3M042</v>
      </c>
      <c r="AL138" s="1">
        <v>3</v>
      </c>
      <c r="AM138" s="120"/>
    </row>
    <row r="139" spans="31:41">
      <c r="AE139" s="119" t="str">
        <f t="shared" si="16"/>
        <v>【小３男子】46kg級</v>
      </c>
      <c r="AF139" s="1" t="s">
        <v>356</v>
      </c>
      <c r="AG139" s="1" t="s">
        <v>19</v>
      </c>
      <c r="AH139" s="1" t="s">
        <v>46</v>
      </c>
      <c r="AI139" s="1">
        <v>0</v>
      </c>
      <c r="AJ139" s="1">
        <v>46</v>
      </c>
      <c r="AK139" s="1" t="str">
        <f t="shared" si="15"/>
        <v>ES3M046</v>
      </c>
      <c r="AL139" s="1">
        <v>3</v>
      </c>
      <c r="AM139" s="120"/>
    </row>
    <row r="140" spans="31:41">
      <c r="AE140" s="119" t="str">
        <f t="shared" si="16"/>
        <v>【小３男子】50kg級</v>
      </c>
      <c r="AF140" s="1" t="s">
        <v>357</v>
      </c>
      <c r="AG140" s="1" t="s">
        <v>19</v>
      </c>
      <c r="AH140" s="1" t="s">
        <v>46</v>
      </c>
      <c r="AI140" s="1">
        <v>0</v>
      </c>
      <c r="AJ140" s="1">
        <v>50</v>
      </c>
      <c r="AK140" s="1" t="str">
        <f t="shared" si="15"/>
        <v>ES3M050</v>
      </c>
      <c r="AL140" s="1">
        <v>3</v>
      </c>
      <c r="AM140" s="120"/>
    </row>
    <row r="141" spans="31:41">
      <c r="AE141" s="119" t="str">
        <f t="shared" si="16"/>
        <v>【小３男子】+50kg級</v>
      </c>
      <c r="AF141" s="1" t="s">
        <v>358</v>
      </c>
      <c r="AG141" s="1" t="s">
        <v>19</v>
      </c>
      <c r="AH141" s="1" t="s">
        <v>46</v>
      </c>
      <c r="AJ141" s="37">
        <v>110</v>
      </c>
      <c r="AK141" s="1" t="str">
        <f t="shared" si="15"/>
        <v>ES3M110</v>
      </c>
      <c r="AL141" s="1">
        <v>3</v>
      </c>
      <c r="AM141" s="120"/>
    </row>
    <row r="142" spans="31:41">
      <c r="AE142" s="119" t="str">
        <f t="shared" si="16"/>
        <v>【小３男子】</v>
      </c>
      <c r="AJ142" s="37"/>
      <c r="AL142" s="1">
        <v>3</v>
      </c>
      <c r="AM142" s="120"/>
    </row>
    <row r="143" spans="31:41">
      <c r="AE143" s="119">
        <f t="shared" si="14"/>
        <v>0</v>
      </c>
      <c r="AF143" s="1" t="s">
        <v>7</v>
      </c>
      <c r="AM143" s="120"/>
    </row>
    <row r="144" spans="31:41">
      <c r="AE144" s="119" t="str">
        <f>$AF$143&amp;AF144</f>
        <v>【小４男子】24kg級</v>
      </c>
      <c r="AF144" s="1" t="s">
        <v>342</v>
      </c>
      <c r="AG144" s="1" t="s">
        <v>20</v>
      </c>
      <c r="AH144" s="1" t="s">
        <v>46</v>
      </c>
      <c r="AI144" s="1">
        <v>0</v>
      </c>
      <c r="AJ144" s="1">
        <v>24</v>
      </c>
      <c r="AK144" s="1" t="str">
        <f t="shared" ref="AK144:AK154" si="17">AG144&amp;AH144&amp;AI144&amp;AJ144</f>
        <v>ES4M024</v>
      </c>
      <c r="AL144" s="1">
        <v>4</v>
      </c>
      <c r="AM144" s="120"/>
    </row>
    <row r="145" spans="31:39">
      <c r="AE145" s="119" t="str">
        <f t="shared" ref="AE145:AE155" si="18">$AF$143&amp;AF145</f>
        <v>【小４男子】26kg級</v>
      </c>
      <c r="AF145" s="1" t="s">
        <v>344</v>
      </c>
      <c r="AG145" s="1" t="s">
        <v>20</v>
      </c>
      <c r="AH145" s="1" t="s">
        <v>46</v>
      </c>
      <c r="AI145" s="1">
        <v>0</v>
      </c>
      <c r="AJ145" s="1">
        <v>26</v>
      </c>
      <c r="AK145" s="1" t="str">
        <f t="shared" si="17"/>
        <v>ES4M026</v>
      </c>
      <c r="AL145" s="1">
        <v>4</v>
      </c>
      <c r="AM145" s="120"/>
    </row>
    <row r="146" spans="31:39">
      <c r="AE146" s="119" t="str">
        <f t="shared" si="18"/>
        <v>【小４男子】28kg級</v>
      </c>
      <c r="AF146" s="1" t="s">
        <v>346</v>
      </c>
      <c r="AG146" s="1" t="s">
        <v>20</v>
      </c>
      <c r="AH146" s="1" t="s">
        <v>46</v>
      </c>
      <c r="AI146" s="1">
        <v>0</v>
      </c>
      <c r="AJ146" s="1">
        <v>28</v>
      </c>
      <c r="AK146" s="1" t="str">
        <f t="shared" si="17"/>
        <v>ES4M028</v>
      </c>
      <c r="AL146" s="1">
        <v>4</v>
      </c>
      <c r="AM146" s="120"/>
    </row>
    <row r="147" spans="31:39">
      <c r="AE147" s="119" t="str">
        <f t="shared" si="18"/>
        <v>【小４男子】30kg級</v>
      </c>
      <c r="AF147" s="1" t="s">
        <v>348</v>
      </c>
      <c r="AG147" s="1" t="s">
        <v>20</v>
      </c>
      <c r="AH147" s="1" t="s">
        <v>46</v>
      </c>
      <c r="AI147" s="1">
        <v>0</v>
      </c>
      <c r="AJ147" s="1">
        <v>30</v>
      </c>
      <c r="AK147" s="1" t="str">
        <f t="shared" si="17"/>
        <v>ES4M030</v>
      </c>
      <c r="AL147" s="1">
        <v>4</v>
      </c>
      <c r="AM147" s="120"/>
    </row>
    <row r="148" spans="31:39">
      <c r="AE148" s="119" t="str">
        <f t="shared" si="18"/>
        <v>【小４男子】33kg級</v>
      </c>
      <c r="AF148" s="1" t="s">
        <v>350</v>
      </c>
      <c r="AG148" s="1" t="s">
        <v>20</v>
      </c>
      <c r="AH148" s="1" t="s">
        <v>46</v>
      </c>
      <c r="AI148" s="1">
        <v>0</v>
      </c>
      <c r="AJ148" s="1">
        <v>33</v>
      </c>
      <c r="AK148" s="1" t="str">
        <f t="shared" si="17"/>
        <v>ES4M033</v>
      </c>
      <c r="AL148" s="1">
        <v>4</v>
      </c>
      <c r="AM148" s="120"/>
    </row>
    <row r="149" spans="31:39">
      <c r="AE149" s="119" t="str">
        <f t="shared" si="18"/>
        <v>【小４男子】36kg級</v>
      </c>
      <c r="AF149" s="1" t="s">
        <v>353</v>
      </c>
      <c r="AG149" s="1" t="s">
        <v>20</v>
      </c>
      <c r="AH149" s="1" t="s">
        <v>46</v>
      </c>
      <c r="AI149" s="1">
        <v>0</v>
      </c>
      <c r="AJ149" s="1">
        <v>36</v>
      </c>
      <c r="AK149" s="1" t="str">
        <f t="shared" si="17"/>
        <v>ES4M036</v>
      </c>
      <c r="AL149" s="1">
        <v>4</v>
      </c>
      <c r="AM149" s="120"/>
    </row>
    <row r="150" spans="31:39">
      <c r="AE150" s="119" t="str">
        <f t="shared" si="18"/>
        <v>【小４男子】39kg級</v>
      </c>
      <c r="AF150" s="1" t="s">
        <v>354</v>
      </c>
      <c r="AG150" s="1" t="s">
        <v>20</v>
      </c>
      <c r="AH150" s="1" t="s">
        <v>46</v>
      </c>
      <c r="AI150" s="1">
        <v>0</v>
      </c>
      <c r="AJ150" s="1">
        <v>39</v>
      </c>
      <c r="AK150" s="1" t="str">
        <f t="shared" si="17"/>
        <v>ES4M039</v>
      </c>
      <c r="AL150" s="1">
        <v>4</v>
      </c>
      <c r="AM150" s="120"/>
    </row>
    <row r="151" spans="31:39">
      <c r="AE151" s="119" t="str">
        <f t="shared" si="18"/>
        <v>【小４男子】42kg級</v>
      </c>
      <c r="AF151" s="1" t="s">
        <v>355</v>
      </c>
      <c r="AG151" s="1" t="s">
        <v>20</v>
      </c>
      <c r="AH151" s="1" t="s">
        <v>46</v>
      </c>
      <c r="AI151" s="1">
        <v>0</v>
      </c>
      <c r="AJ151" s="1">
        <v>42</v>
      </c>
      <c r="AK151" s="1" t="str">
        <f t="shared" si="17"/>
        <v>ES4M042</v>
      </c>
      <c r="AL151" s="1">
        <v>4</v>
      </c>
      <c r="AM151" s="120"/>
    </row>
    <row r="152" spans="31:39">
      <c r="AE152" s="119" t="str">
        <f t="shared" si="18"/>
        <v>【小４男子】46kg級</v>
      </c>
      <c r="AF152" s="1" t="s">
        <v>356</v>
      </c>
      <c r="AG152" s="1" t="s">
        <v>20</v>
      </c>
      <c r="AH152" s="1" t="s">
        <v>46</v>
      </c>
      <c r="AI152" s="1">
        <v>0</v>
      </c>
      <c r="AJ152" s="1">
        <v>46</v>
      </c>
      <c r="AK152" s="1" t="str">
        <f t="shared" si="17"/>
        <v>ES4M046</v>
      </c>
      <c r="AL152" s="1">
        <v>4</v>
      </c>
      <c r="AM152" s="120"/>
    </row>
    <row r="153" spans="31:39">
      <c r="AE153" s="119" t="str">
        <f t="shared" si="18"/>
        <v>【小４男子】50kg級</v>
      </c>
      <c r="AF153" s="1" t="s">
        <v>357</v>
      </c>
      <c r="AG153" s="1" t="s">
        <v>20</v>
      </c>
      <c r="AH153" s="1" t="s">
        <v>46</v>
      </c>
      <c r="AI153" s="1">
        <v>0</v>
      </c>
      <c r="AJ153" s="1">
        <v>50</v>
      </c>
      <c r="AK153" s="1" t="str">
        <f t="shared" si="17"/>
        <v>ES4M050</v>
      </c>
      <c r="AL153" s="1">
        <v>4</v>
      </c>
      <c r="AM153" s="120"/>
    </row>
    <row r="154" spans="31:39">
      <c r="AE154" s="119" t="str">
        <f t="shared" si="18"/>
        <v>【小４男子】+50kg級</v>
      </c>
      <c r="AF154" s="1" t="s">
        <v>358</v>
      </c>
      <c r="AG154" s="1" t="s">
        <v>20</v>
      </c>
      <c r="AH154" s="1" t="s">
        <v>46</v>
      </c>
      <c r="AJ154" s="37">
        <v>110</v>
      </c>
      <c r="AK154" s="1" t="str">
        <f t="shared" si="17"/>
        <v>ES4M110</v>
      </c>
      <c r="AL154" s="1">
        <v>4</v>
      </c>
      <c r="AM154" s="120"/>
    </row>
    <row r="155" spans="31:39">
      <c r="AE155" s="119" t="str">
        <f t="shared" si="18"/>
        <v>【小４男子】</v>
      </c>
      <c r="AJ155" s="37"/>
      <c r="AL155" s="1">
        <v>4</v>
      </c>
      <c r="AM155" s="120"/>
    </row>
    <row r="156" spans="31:39">
      <c r="AE156" s="119">
        <f t="shared" si="14"/>
        <v>0</v>
      </c>
      <c r="AF156" s="1" t="s">
        <v>8</v>
      </c>
      <c r="AM156" s="120"/>
    </row>
    <row r="157" spans="31:39">
      <c r="AE157" s="119" t="str">
        <f>$AF$156&amp;AF157</f>
        <v>【小５男子】26kg級</v>
      </c>
      <c r="AF157" s="1" t="s">
        <v>344</v>
      </c>
      <c r="AG157" s="1" t="s">
        <v>21</v>
      </c>
      <c r="AH157" s="1" t="s">
        <v>46</v>
      </c>
      <c r="AI157" s="1">
        <v>0</v>
      </c>
      <c r="AJ157" s="1">
        <v>26</v>
      </c>
      <c r="AK157" s="1" t="str">
        <f t="shared" ref="AK157:AK169" si="19">AG157&amp;AH157&amp;AI157&amp;AJ157</f>
        <v>ES5M026</v>
      </c>
      <c r="AL157" s="1">
        <v>5</v>
      </c>
      <c r="AM157" s="120"/>
    </row>
    <row r="158" spans="31:39">
      <c r="AE158" s="119" t="str">
        <f t="shared" ref="AE158:AE170" si="20">$AF$156&amp;AF158</f>
        <v>【小５男子】28kg級</v>
      </c>
      <c r="AF158" s="1" t="s">
        <v>346</v>
      </c>
      <c r="AG158" s="1" t="s">
        <v>21</v>
      </c>
      <c r="AH158" s="1" t="s">
        <v>46</v>
      </c>
      <c r="AI158" s="1">
        <v>0</v>
      </c>
      <c r="AJ158" s="1">
        <v>28</v>
      </c>
      <c r="AK158" s="1" t="str">
        <f t="shared" si="19"/>
        <v>ES5M028</v>
      </c>
      <c r="AL158" s="1">
        <v>5</v>
      </c>
      <c r="AM158" s="120"/>
    </row>
    <row r="159" spans="31:39">
      <c r="AE159" s="119" t="str">
        <f t="shared" si="20"/>
        <v>【小５男子】30kg級</v>
      </c>
      <c r="AF159" s="1" t="s">
        <v>348</v>
      </c>
      <c r="AG159" s="1" t="s">
        <v>21</v>
      </c>
      <c r="AH159" s="1" t="s">
        <v>46</v>
      </c>
      <c r="AI159" s="1">
        <v>0</v>
      </c>
      <c r="AJ159" s="1">
        <v>30</v>
      </c>
      <c r="AK159" s="1" t="str">
        <f t="shared" si="19"/>
        <v>ES5M030</v>
      </c>
      <c r="AL159" s="1">
        <v>5</v>
      </c>
      <c r="AM159" s="120"/>
    </row>
    <row r="160" spans="31:39">
      <c r="AE160" s="119" t="str">
        <f t="shared" si="20"/>
        <v>【小５男子】33kg級</v>
      </c>
      <c r="AF160" s="1" t="s">
        <v>350</v>
      </c>
      <c r="AG160" s="1" t="s">
        <v>21</v>
      </c>
      <c r="AH160" s="1" t="s">
        <v>46</v>
      </c>
      <c r="AI160" s="1">
        <v>0</v>
      </c>
      <c r="AJ160" s="1">
        <v>33</v>
      </c>
      <c r="AK160" s="1" t="str">
        <f t="shared" si="19"/>
        <v>ES5M033</v>
      </c>
      <c r="AL160" s="1">
        <v>5</v>
      </c>
      <c r="AM160" s="120"/>
    </row>
    <row r="161" spans="31:39">
      <c r="AE161" s="119" t="str">
        <f t="shared" si="20"/>
        <v>【小５男子】36kg級</v>
      </c>
      <c r="AF161" s="1" t="s">
        <v>353</v>
      </c>
      <c r="AG161" s="1" t="s">
        <v>21</v>
      </c>
      <c r="AH161" s="1" t="s">
        <v>46</v>
      </c>
      <c r="AI161" s="1">
        <v>0</v>
      </c>
      <c r="AJ161" s="1">
        <v>36</v>
      </c>
      <c r="AK161" s="1" t="str">
        <f t="shared" si="19"/>
        <v>ES5M036</v>
      </c>
      <c r="AL161" s="1">
        <v>5</v>
      </c>
      <c r="AM161" s="120"/>
    </row>
    <row r="162" spans="31:39">
      <c r="AE162" s="119" t="str">
        <f t="shared" si="20"/>
        <v>【小５男子】39kg級</v>
      </c>
      <c r="AF162" s="1" t="s">
        <v>354</v>
      </c>
      <c r="AG162" s="1" t="s">
        <v>21</v>
      </c>
      <c r="AH162" s="1" t="s">
        <v>46</v>
      </c>
      <c r="AI162" s="1">
        <v>0</v>
      </c>
      <c r="AJ162" s="1">
        <v>39</v>
      </c>
      <c r="AK162" s="1" t="str">
        <f t="shared" si="19"/>
        <v>ES5M039</v>
      </c>
      <c r="AL162" s="1">
        <v>5</v>
      </c>
      <c r="AM162" s="120"/>
    </row>
    <row r="163" spans="31:39">
      <c r="AE163" s="119" t="str">
        <f t="shared" si="20"/>
        <v>【小５男子】42kg級</v>
      </c>
      <c r="AF163" s="1" t="s">
        <v>355</v>
      </c>
      <c r="AG163" s="1" t="s">
        <v>21</v>
      </c>
      <c r="AH163" s="1" t="s">
        <v>46</v>
      </c>
      <c r="AI163" s="1">
        <v>0</v>
      </c>
      <c r="AJ163" s="1">
        <v>42</v>
      </c>
      <c r="AK163" s="1" t="str">
        <f t="shared" si="19"/>
        <v>ES5M042</v>
      </c>
      <c r="AL163" s="1">
        <v>5</v>
      </c>
      <c r="AM163" s="120"/>
    </row>
    <row r="164" spans="31:39">
      <c r="AE164" s="119" t="str">
        <f t="shared" si="20"/>
        <v>【小５男子】46kg級</v>
      </c>
      <c r="AF164" s="1" t="s">
        <v>356</v>
      </c>
      <c r="AG164" s="1" t="s">
        <v>21</v>
      </c>
      <c r="AH164" s="1" t="s">
        <v>46</v>
      </c>
      <c r="AI164" s="1">
        <v>0</v>
      </c>
      <c r="AJ164" s="1">
        <v>46</v>
      </c>
      <c r="AK164" s="1" t="str">
        <f t="shared" si="19"/>
        <v>ES5M046</v>
      </c>
      <c r="AL164" s="1">
        <v>5</v>
      </c>
      <c r="AM164" s="120"/>
    </row>
    <row r="165" spans="31:39">
      <c r="AE165" s="119" t="str">
        <f t="shared" si="20"/>
        <v>【小５男子】50kg級</v>
      </c>
      <c r="AF165" s="1" t="s">
        <v>357</v>
      </c>
      <c r="AG165" s="1" t="s">
        <v>21</v>
      </c>
      <c r="AH165" s="1" t="s">
        <v>46</v>
      </c>
      <c r="AI165" s="1">
        <v>0</v>
      </c>
      <c r="AJ165" s="1">
        <v>50</v>
      </c>
      <c r="AK165" s="1" t="str">
        <f t="shared" si="19"/>
        <v>ES5M050</v>
      </c>
      <c r="AL165" s="1">
        <v>5</v>
      </c>
      <c r="AM165" s="120"/>
    </row>
    <row r="166" spans="31:39">
      <c r="AE166" s="119" t="str">
        <f t="shared" si="20"/>
        <v>【小５男子】55kg級</v>
      </c>
      <c r="AF166" s="1" t="s">
        <v>359</v>
      </c>
      <c r="AG166" s="1" t="s">
        <v>21</v>
      </c>
      <c r="AH166" s="1" t="s">
        <v>46</v>
      </c>
      <c r="AI166" s="1">
        <v>0</v>
      </c>
      <c r="AJ166" s="1">
        <v>55</v>
      </c>
      <c r="AK166" s="1" t="str">
        <f t="shared" si="19"/>
        <v>ES5M055</v>
      </c>
      <c r="AL166" s="1">
        <v>5</v>
      </c>
      <c r="AM166" s="120"/>
    </row>
    <row r="167" spans="31:39">
      <c r="AE167" s="119" t="str">
        <f t="shared" si="20"/>
        <v>【小５男子】60kg級</v>
      </c>
      <c r="AF167" s="1" t="s">
        <v>360</v>
      </c>
      <c r="AG167" s="1" t="s">
        <v>21</v>
      </c>
      <c r="AH167" s="1" t="s">
        <v>46</v>
      </c>
      <c r="AI167" s="1">
        <v>0</v>
      </c>
      <c r="AJ167" s="1">
        <v>60</v>
      </c>
      <c r="AK167" s="1" t="str">
        <f t="shared" si="19"/>
        <v>ES5M060</v>
      </c>
      <c r="AL167" s="1">
        <v>5</v>
      </c>
      <c r="AM167" s="120"/>
    </row>
    <row r="168" spans="31:39">
      <c r="AE168" s="119" t="str">
        <f t="shared" si="20"/>
        <v>【小５男子】65kg級</v>
      </c>
      <c r="AF168" s="1" t="s">
        <v>361</v>
      </c>
      <c r="AG168" s="1" t="s">
        <v>21</v>
      </c>
      <c r="AH168" s="1" t="s">
        <v>46</v>
      </c>
      <c r="AI168" s="1">
        <v>0</v>
      </c>
      <c r="AJ168" s="1">
        <v>65</v>
      </c>
      <c r="AK168" s="1" t="str">
        <f t="shared" si="19"/>
        <v>ES5M065</v>
      </c>
      <c r="AL168" s="1">
        <v>5</v>
      </c>
      <c r="AM168" s="120"/>
    </row>
    <row r="169" spans="31:39">
      <c r="AE169" s="119" t="str">
        <f t="shared" si="20"/>
        <v>【小５男子】+65kg級</v>
      </c>
      <c r="AF169" s="1" t="s">
        <v>362</v>
      </c>
      <c r="AG169" s="1" t="s">
        <v>21</v>
      </c>
      <c r="AH169" s="1" t="s">
        <v>46</v>
      </c>
      <c r="AJ169" s="37">
        <v>110</v>
      </c>
      <c r="AK169" s="1" t="str">
        <f t="shared" si="19"/>
        <v>ES5M110</v>
      </c>
      <c r="AL169" s="1">
        <v>5</v>
      </c>
      <c r="AM169" s="120"/>
    </row>
    <row r="170" spans="31:39">
      <c r="AE170" s="119" t="str">
        <f t="shared" si="20"/>
        <v>【小５男子】</v>
      </c>
      <c r="AJ170" s="37"/>
      <c r="AL170" s="1">
        <v>5</v>
      </c>
      <c r="AM170" s="120"/>
    </row>
    <row r="171" spans="31:39">
      <c r="AE171" s="119">
        <f t="shared" si="14"/>
        <v>0</v>
      </c>
      <c r="AF171" s="1" t="s">
        <v>9</v>
      </c>
      <c r="AM171" s="120"/>
    </row>
    <row r="172" spans="31:39">
      <c r="AE172" s="119" t="str">
        <f>$AF$171&amp;AF172</f>
        <v>【小６男子】30kg級</v>
      </c>
      <c r="AF172" s="1" t="s">
        <v>348</v>
      </c>
      <c r="AG172" s="1" t="s">
        <v>22</v>
      </c>
      <c r="AH172" s="1" t="s">
        <v>46</v>
      </c>
      <c r="AI172" s="1">
        <v>0</v>
      </c>
      <c r="AJ172" s="1">
        <v>30</v>
      </c>
      <c r="AK172" s="1" t="str">
        <f t="shared" ref="AK172:AK183" si="21">AG172&amp;AH172&amp;AI172&amp;AJ172</f>
        <v>ES6M030</v>
      </c>
      <c r="AL172" s="1">
        <v>6</v>
      </c>
      <c r="AM172" s="120"/>
    </row>
    <row r="173" spans="31:39">
      <c r="AE173" s="119" t="str">
        <f t="shared" ref="AE173:AE184" si="22">$AF$171&amp;AF173</f>
        <v>【小６男子】33kg級</v>
      </c>
      <c r="AF173" s="1" t="s">
        <v>350</v>
      </c>
      <c r="AG173" s="1" t="s">
        <v>22</v>
      </c>
      <c r="AH173" s="1" t="s">
        <v>46</v>
      </c>
      <c r="AI173" s="1">
        <v>0</v>
      </c>
      <c r="AJ173" s="1">
        <v>33</v>
      </c>
      <c r="AK173" s="1" t="str">
        <f t="shared" si="21"/>
        <v>ES6M033</v>
      </c>
      <c r="AL173" s="1">
        <v>6</v>
      </c>
      <c r="AM173" s="120"/>
    </row>
    <row r="174" spans="31:39">
      <c r="AE174" s="119" t="str">
        <f t="shared" si="22"/>
        <v>【小６男子】36kg級</v>
      </c>
      <c r="AF174" s="1" t="s">
        <v>353</v>
      </c>
      <c r="AG174" s="1" t="s">
        <v>22</v>
      </c>
      <c r="AH174" s="1" t="s">
        <v>46</v>
      </c>
      <c r="AI174" s="1">
        <v>0</v>
      </c>
      <c r="AJ174" s="1">
        <v>36</v>
      </c>
      <c r="AK174" s="1" t="str">
        <f t="shared" si="21"/>
        <v>ES6M036</v>
      </c>
      <c r="AL174" s="1">
        <v>6</v>
      </c>
      <c r="AM174" s="120"/>
    </row>
    <row r="175" spans="31:39">
      <c r="AE175" s="119" t="str">
        <f t="shared" si="22"/>
        <v>【小６男子】39kg級</v>
      </c>
      <c r="AF175" s="1" t="s">
        <v>354</v>
      </c>
      <c r="AG175" s="1" t="s">
        <v>22</v>
      </c>
      <c r="AH175" s="1" t="s">
        <v>46</v>
      </c>
      <c r="AI175" s="1">
        <v>0</v>
      </c>
      <c r="AJ175" s="1">
        <v>39</v>
      </c>
      <c r="AK175" s="1" t="str">
        <f t="shared" si="21"/>
        <v>ES6M039</v>
      </c>
      <c r="AL175" s="1">
        <v>6</v>
      </c>
      <c r="AM175" s="120"/>
    </row>
    <row r="176" spans="31:39">
      <c r="AE176" s="119" t="str">
        <f t="shared" si="22"/>
        <v>【小６男子】42kg級</v>
      </c>
      <c r="AF176" s="1" t="s">
        <v>355</v>
      </c>
      <c r="AG176" s="1" t="s">
        <v>22</v>
      </c>
      <c r="AH176" s="1" t="s">
        <v>46</v>
      </c>
      <c r="AI176" s="1">
        <v>0</v>
      </c>
      <c r="AJ176" s="1">
        <v>42</v>
      </c>
      <c r="AK176" s="1" t="str">
        <f t="shared" si="21"/>
        <v>ES6M042</v>
      </c>
      <c r="AL176" s="1">
        <v>6</v>
      </c>
      <c r="AM176" s="120"/>
    </row>
    <row r="177" spans="31:39">
      <c r="AE177" s="119" t="str">
        <f t="shared" si="22"/>
        <v>【小６男子】46kg級</v>
      </c>
      <c r="AF177" s="1" t="s">
        <v>356</v>
      </c>
      <c r="AG177" s="1" t="s">
        <v>22</v>
      </c>
      <c r="AH177" s="1" t="s">
        <v>46</v>
      </c>
      <c r="AI177" s="1">
        <v>0</v>
      </c>
      <c r="AJ177" s="1">
        <v>46</v>
      </c>
      <c r="AK177" s="1" t="str">
        <f t="shared" si="21"/>
        <v>ES6M046</v>
      </c>
      <c r="AL177" s="1">
        <v>6</v>
      </c>
      <c r="AM177" s="120"/>
    </row>
    <row r="178" spans="31:39">
      <c r="AE178" s="119" t="str">
        <f t="shared" si="22"/>
        <v>【小６男子】50kg級</v>
      </c>
      <c r="AF178" s="1" t="s">
        <v>357</v>
      </c>
      <c r="AG178" s="1" t="s">
        <v>22</v>
      </c>
      <c r="AH178" s="1" t="s">
        <v>46</v>
      </c>
      <c r="AI178" s="1">
        <v>0</v>
      </c>
      <c r="AJ178" s="1">
        <v>50</v>
      </c>
      <c r="AK178" s="1" t="str">
        <f t="shared" si="21"/>
        <v>ES6M050</v>
      </c>
      <c r="AL178" s="1">
        <v>6</v>
      </c>
      <c r="AM178" s="120"/>
    </row>
    <row r="179" spans="31:39">
      <c r="AE179" s="119" t="str">
        <f t="shared" si="22"/>
        <v>【小６男子】55kg級</v>
      </c>
      <c r="AF179" s="1" t="s">
        <v>359</v>
      </c>
      <c r="AG179" s="1" t="s">
        <v>22</v>
      </c>
      <c r="AH179" s="1" t="s">
        <v>46</v>
      </c>
      <c r="AI179" s="1">
        <v>0</v>
      </c>
      <c r="AJ179" s="1">
        <v>55</v>
      </c>
      <c r="AK179" s="1" t="str">
        <f t="shared" si="21"/>
        <v>ES6M055</v>
      </c>
      <c r="AL179" s="1">
        <v>6</v>
      </c>
      <c r="AM179" s="120"/>
    </row>
    <row r="180" spans="31:39">
      <c r="AE180" s="119" t="str">
        <f t="shared" si="22"/>
        <v>【小６男子】60kg級</v>
      </c>
      <c r="AF180" s="1" t="s">
        <v>360</v>
      </c>
      <c r="AG180" s="1" t="s">
        <v>22</v>
      </c>
      <c r="AH180" s="1" t="s">
        <v>46</v>
      </c>
      <c r="AI180" s="1">
        <v>0</v>
      </c>
      <c r="AJ180" s="1">
        <v>60</v>
      </c>
      <c r="AK180" s="1" t="str">
        <f t="shared" si="21"/>
        <v>ES6M060</v>
      </c>
      <c r="AL180" s="1">
        <v>6</v>
      </c>
      <c r="AM180" s="120"/>
    </row>
    <row r="181" spans="31:39">
      <c r="AE181" s="119" t="str">
        <f t="shared" si="22"/>
        <v>【小６男子】65kg級</v>
      </c>
      <c r="AF181" s="1" t="s">
        <v>361</v>
      </c>
      <c r="AG181" s="1" t="s">
        <v>22</v>
      </c>
      <c r="AH181" s="1" t="s">
        <v>46</v>
      </c>
      <c r="AI181" s="1">
        <v>0</v>
      </c>
      <c r="AJ181" s="1">
        <v>65</v>
      </c>
      <c r="AK181" s="1" t="str">
        <f t="shared" si="21"/>
        <v>ES6M065</v>
      </c>
      <c r="AL181" s="1">
        <v>6</v>
      </c>
      <c r="AM181" s="120"/>
    </row>
    <row r="182" spans="31:39">
      <c r="AE182" s="119" t="str">
        <f t="shared" si="22"/>
        <v>【小６男子】70kg級</v>
      </c>
      <c r="AF182" s="1" t="s">
        <v>363</v>
      </c>
      <c r="AG182" s="1" t="s">
        <v>22</v>
      </c>
      <c r="AH182" s="1" t="s">
        <v>46</v>
      </c>
      <c r="AI182" s="1">
        <v>0</v>
      </c>
      <c r="AJ182" s="1">
        <v>70</v>
      </c>
      <c r="AK182" s="1" t="str">
        <f t="shared" si="21"/>
        <v>ES6M070</v>
      </c>
      <c r="AL182" s="1">
        <v>6</v>
      </c>
      <c r="AM182" s="120"/>
    </row>
    <row r="183" spans="31:39">
      <c r="AE183" s="119" t="str">
        <f t="shared" si="22"/>
        <v>【小６男子】+70kg級</v>
      </c>
      <c r="AF183" s="1" t="s">
        <v>364</v>
      </c>
      <c r="AG183" s="1" t="s">
        <v>22</v>
      </c>
      <c r="AH183" s="1" t="s">
        <v>46</v>
      </c>
      <c r="AJ183" s="37">
        <v>110</v>
      </c>
      <c r="AK183" s="1" t="str">
        <f t="shared" si="21"/>
        <v>ES6M110</v>
      </c>
      <c r="AL183" s="1">
        <v>6</v>
      </c>
      <c r="AM183" s="120"/>
    </row>
    <row r="184" spans="31:39">
      <c r="AE184" s="119" t="str">
        <f t="shared" si="22"/>
        <v>【小６男子】</v>
      </c>
      <c r="AJ184" s="37"/>
      <c r="AL184" s="1">
        <v>6</v>
      </c>
      <c r="AM184" s="120"/>
    </row>
    <row r="185" spans="31:39">
      <c r="AE185" s="119">
        <f t="shared" si="14"/>
        <v>0</v>
      </c>
      <c r="AF185" s="1" t="s">
        <v>10</v>
      </c>
      <c r="AM185" s="120"/>
    </row>
    <row r="186" spans="31:39">
      <c r="AE186" s="119" t="str">
        <f>$AF$185&amp;AF186</f>
        <v>【小３女子】26kg級</v>
      </c>
      <c r="AF186" s="1" t="s">
        <v>344</v>
      </c>
      <c r="AG186" s="1" t="s">
        <v>19</v>
      </c>
      <c r="AH186" s="1" t="s">
        <v>47</v>
      </c>
      <c r="AI186" s="1">
        <v>0</v>
      </c>
      <c r="AJ186" s="1">
        <v>26</v>
      </c>
      <c r="AK186" s="1" t="str">
        <f t="shared" ref="AK186:AK193" si="23">AG186&amp;AH186&amp;AI186&amp;AJ186</f>
        <v>ES3F026</v>
      </c>
      <c r="AL186" s="1">
        <v>3</v>
      </c>
      <c r="AM186" s="120"/>
    </row>
    <row r="187" spans="31:39">
      <c r="AE187" s="119" t="str">
        <f t="shared" ref="AE187:AE194" si="24">$AF$185&amp;AF187</f>
        <v>【小３女子】28kg級</v>
      </c>
      <c r="AF187" s="1" t="s">
        <v>346</v>
      </c>
      <c r="AG187" s="1" t="s">
        <v>19</v>
      </c>
      <c r="AH187" s="1" t="s">
        <v>47</v>
      </c>
      <c r="AI187" s="1">
        <v>0</v>
      </c>
      <c r="AJ187" s="1">
        <v>28</v>
      </c>
      <c r="AK187" s="1" t="str">
        <f t="shared" si="23"/>
        <v>ES3F028</v>
      </c>
      <c r="AL187" s="1">
        <v>3</v>
      </c>
      <c r="AM187" s="120"/>
    </row>
    <row r="188" spans="31:39">
      <c r="AE188" s="119" t="str">
        <f t="shared" si="24"/>
        <v>【小３女子】30kg級</v>
      </c>
      <c r="AF188" s="1" t="s">
        <v>348</v>
      </c>
      <c r="AG188" s="1" t="s">
        <v>19</v>
      </c>
      <c r="AH188" s="1" t="s">
        <v>47</v>
      </c>
      <c r="AI188" s="1">
        <v>0</v>
      </c>
      <c r="AJ188" s="1">
        <v>30</v>
      </c>
      <c r="AK188" s="1" t="str">
        <f t="shared" si="23"/>
        <v>ES3F030</v>
      </c>
      <c r="AL188" s="1">
        <v>3</v>
      </c>
      <c r="AM188" s="120"/>
    </row>
    <row r="189" spans="31:39">
      <c r="AE189" s="119" t="str">
        <f t="shared" si="24"/>
        <v>【小３女子】33kg級</v>
      </c>
      <c r="AF189" s="1" t="s">
        <v>350</v>
      </c>
      <c r="AG189" s="1" t="s">
        <v>19</v>
      </c>
      <c r="AH189" s="1" t="s">
        <v>47</v>
      </c>
      <c r="AI189" s="1">
        <v>0</v>
      </c>
      <c r="AJ189" s="1">
        <v>33</v>
      </c>
      <c r="AK189" s="1" t="str">
        <f t="shared" si="23"/>
        <v>ES3F033</v>
      </c>
      <c r="AL189" s="1">
        <v>3</v>
      </c>
      <c r="AM189" s="120"/>
    </row>
    <row r="190" spans="31:39">
      <c r="AE190" s="119" t="str">
        <f t="shared" si="24"/>
        <v>【小３女子】36kg級</v>
      </c>
      <c r="AF190" s="1" t="s">
        <v>353</v>
      </c>
      <c r="AG190" s="1" t="s">
        <v>19</v>
      </c>
      <c r="AH190" s="1" t="s">
        <v>47</v>
      </c>
      <c r="AI190" s="1">
        <v>0</v>
      </c>
      <c r="AJ190" s="1">
        <v>36</v>
      </c>
      <c r="AK190" s="1" t="str">
        <f t="shared" si="23"/>
        <v>ES3F036</v>
      </c>
      <c r="AL190" s="1">
        <v>3</v>
      </c>
      <c r="AM190" s="120"/>
    </row>
    <row r="191" spans="31:39">
      <c r="AE191" s="119" t="str">
        <f t="shared" si="24"/>
        <v>【小３女子】40kg級</v>
      </c>
      <c r="AF191" s="1" t="s">
        <v>365</v>
      </c>
      <c r="AG191" s="1" t="s">
        <v>19</v>
      </c>
      <c r="AH191" s="1" t="s">
        <v>47</v>
      </c>
      <c r="AI191" s="1">
        <v>0</v>
      </c>
      <c r="AJ191" s="1">
        <v>40</v>
      </c>
      <c r="AK191" s="1" t="str">
        <f t="shared" si="23"/>
        <v>ES3F040</v>
      </c>
      <c r="AL191" s="1">
        <v>3</v>
      </c>
      <c r="AM191" s="120"/>
    </row>
    <row r="192" spans="31:39">
      <c r="AE192" s="119" t="str">
        <f t="shared" si="24"/>
        <v>【小３女子】44kg級</v>
      </c>
      <c r="AF192" s="1" t="s">
        <v>366</v>
      </c>
      <c r="AG192" s="1" t="s">
        <v>19</v>
      </c>
      <c r="AH192" s="1" t="s">
        <v>47</v>
      </c>
      <c r="AI192" s="1">
        <v>0</v>
      </c>
      <c r="AJ192" s="1">
        <v>44</v>
      </c>
      <c r="AK192" s="1" t="str">
        <f t="shared" si="23"/>
        <v>ES3F044</v>
      </c>
      <c r="AL192" s="1">
        <v>3</v>
      </c>
      <c r="AM192" s="120"/>
    </row>
    <row r="193" spans="31:39">
      <c r="AE193" s="119" t="str">
        <f t="shared" si="24"/>
        <v>【小３女子】+44kg級</v>
      </c>
      <c r="AF193" s="1" t="s">
        <v>367</v>
      </c>
      <c r="AG193" s="1" t="s">
        <v>19</v>
      </c>
      <c r="AH193" s="1" t="s">
        <v>47</v>
      </c>
      <c r="AJ193" s="37">
        <v>110</v>
      </c>
      <c r="AK193" s="1" t="str">
        <f t="shared" si="23"/>
        <v>ES3F110</v>
      </c>
      <c r="AL193" s="1">
        <v>3</v>
      </c>
      <c r="AM193" s="120"/>
    </row>
    <row r="194" spans="31:39">
      <c r="AE194" s="119" t="str">
        <f t="shared" si="24"/>
        <v>【小３女子】</v>
      </c>
      <c r="AJ194" s="37"/>
      <c r="AL194" s="1">
        <v>3</v>
      </c>
      <c r="AM194" s="120"/>
    </row>
    <row r="195" spans="31:39">
      <c r="AE195" s="119">
        <f t="shared" ref="AE195:AE246" si="25">AK195</f>
        <v>0</v>
      </c>
      <c r="AF195" s="1" t="s">
        <v>11</v>
      </c>
      <c r="AM195" s="120"/>
    </row>
    <row r="196" spans="31:39">
      <c r="AE196" s="119" t="str">
        <f>$AF$195&amp;AF196</f>
        <v>【小４女子】26kg級</v>
      </c>
      <c r="AF196" s="1" t="s">
        <v>344</v>
      </c>
      <c r="AG196" s="1" t="s">
        <v>20</v>
      </c>
      <c r="AH196" s="1" t="s">
        <v>47</v>
      </c>
      <c r="AI196" s="1">
        <v>0</v>
      </c>
      <c r="AJ196" s="1">
        <v>26</v>
      </c>
      <c r="AK196" s="1" t="str">
        <f t="shared" ref="AK196:AK203" si="26">AG196&amp;AH196&amp;AI196&amp;AJ196</f>
        <v>ES4F026</v>
      </c>
      <c r="AL196" s="1">
        <v>4</v>
      </c>
      <c r="AM196" s="120"/>
    </row>
    <row r="197" spans="31:39">
      <c r="AE197" s="119" t="str">
        <f t="shared" ref="AE197:AE204" si="27">$AF$195&amp;AF197</f>
        <v>【小４女子】28kg級</v>
      </c>
      <c r="AF197" s="1" t="s">
        <v>346</v>
      </c>
      <c r="AG197" s="1" t="s">
        <v>20</v>
      </c>
      <c r="AH197" s="1" t="s">
        <v>47</v>
      </c>
      <c r="AI197" s="1">
        <v>0</v>
      </c>
      <c r="AJ197" s="1">
        <v>28</v>
      </c>
      <c r="AK197" s="1" t="str">
        <f t="shared" si="26"/>
        <v>ES4F028</v>
      </c>
      <c r="AL197" s="1">
        <v>4</v>
      </c>
      <c r="AM197" s="120"/>
    </row>
    <row r="198" spans="31:39">
      <c r="AE198" s="119" t="str">
        <f t="shared" si="27"/>
        <v>【小４女子】30kg級</v>
      </c>
      <c r="AF198" s="1" t="s">
        <v>348</v>
      </c>
      <c r="AG198" s="1" t="s">
        <v>20</v>
      </c>
      <c r="AH198" s="1" t="s">
        <v>47</v>
      </c>
      <c r="AI198" s="1">
        <v>0</v>
      </c>
      <c r="AJ198" s="1">
        <v>30</v>
      </c>
      <c r="AK198" s="1" t="str">
        <f t="shared" si="26"/>
        <v>ES4F030</v>
      </c>
      <c r="AL198" s="1">
        <v>4</v>
      </c>
      <c r="AM198" s="120"/>
    </row>
    <row r="199" spans="31:39">
      <c r="AE199" s="119" t="str">
        <f t="shared" si="27"/>
        <v>【小４女子】33kg級</v>
      </c>
      <c r="AF199" s="1" t="s">
        <v>350</v>
      </c>
      <c r="AG199" s="1" t="s">
        <v>20</v>
      </c>
      <c r="AH199" s="1" t="s">
        <v>47</v>
      </c>
      <c r="AI199" s="1">
        <v>0</v>
      </c>
      <c r="AJ199" s="1">
        <v>33</v>
      </c>
      <c r="AK199" s="1" t="str">
        <f t="shared" si="26"/>
        <v>ES4F033</v>
      </c>
      <c r="AL199" s="1">
        <v>4</v>
      </c>
      <c r="AM199" s="120"/>
    </row>
    <row r="200" spans="31:39">
      <c r="AE200" s="119" t="str">
        <f t="shared" si="27"/>
        <v>【小４女子】36kg級</v>
      </c>
      <c r="AF200" s="1" t="s">
        <v>353</v>
      </c>
      <c r="AG200" s="1" t="s">
        <v>20</v>
      </c>
      <c r="AH200" s="1" t="s">
        <v>47</v>
      </c>
      <c r="AI200" s="1">
        <v>0</v>
      </c>
      <c r="AJ200" s="1">
        <v>36</v>
      </c>
      <c r="AK200" s="1" t="str">
        <f t="shared" si="26"/>
        <v>ES4F036</v>
      </c>
      <c r="AL200" s="1">
        <v>4</v>
      </c>
      <c r="AM200" s="120"/>
    </row>
    <row r="201" spans="31:39">
      <c r="AE201" s="119" t="str">
        <f t="shared" si="27"/>
        <v>【小４女子】40kg級</v>
      </c>
      <c r="AF201" s="1" t="s">
        <v>365</v>
      </c>
      <c r="AG201" s="1" t="s">
        <v>20</v>
      </c>
      <c r="AH201" s="1" t="s">
        <v>47</v>
      </c>
      <c r="AI201" s="1">
        <v>0</v>
      </c>
      <c r="AJ201" s="1">
        <v>40</v>
      </c>
      <c r="AK201" s="1" t="str">
        <f t="shared" si="26"/>
        <v>ES4F040</v>
      </c>
      <c r="AL201" s="1">
        <v>4</v>
      </c>
      <c r="AM201" s="120"/>
    </row>
    <row r="202" spans="31:39">
      <c r="AE202" s="119" t="str">
        <f t="shared" si="27"/>
        <v>【小４女子】44kg級</v>
      </c>
      <c r="AF202" s="1" t="s">
        <v>366</v>
      </c>
      <c r="AG202" s="1" t="s">
        <v>20</v>
      </c>
      <c r="AH202" s="1" t="s">
        <v>47</v>
      </c>
      <c r="AI202" s="1">
        <v>0</v>
      </c>
      <c r="AJ202" s="1">
        <v>44</v>
      </c>
      <c r="AK202" s="1" t="str">
        <f t="shared" si="26"/>
        <v>ES4F044</v>
      </c>
      <c r="AL202" s="1">
        <v>4</v>
      </c>
      <c r="AM202" s="120"/>
    </row>
    <row r="203" spans="31:39">
      <c r="AE203" s="119" t="str">
        <f t="shared" si="27"/>
        <v>【小４女子】+44kg級</v>
      </c>
      <c r="AF203" s="1" t="s">
        <v>367</v>
      </c>
      <c r="AG203" s="1" t="s">
        <v>20</v>
      </c>
      <c r="AH203" s="1" t="s">
        <v>47</v>
      </c>
      <c r="AJ203" s="37">
        <v>110</v>
      </c>
      <c r="AK203" s="1" t="str">
        <f t="shared" si="26"/>
        <v>ES4F110</v>
      </c>
      <c r="AL203" s="1">
        <v>4</v>
      </c>
      <c r="AM203" s="120"/>
    </row>
    <row r="204" spans="31:39">
      <c r="AE204" s="119" t="str">
        <f t="shared" si="27"/>
        <v>【小４女子】</v>
      </c>
      <c r="AJ204" s="37"/>
      <c r="AL204" s="1">
        <v>4</v>
      </c>
      <c r="AM204" s="120"/>
    </row>
    <row r="205" spans="31:39">
      <c r="AE205" s="119">
        <f t="shared" si="25"/>
        <v>0</v>
      </c>
      <c r="AF205" s="1" t="s">
        <v>12</v>
      </c>
      <c r="AM205" s="120"/>
    </row>
    <row r="206" spans="31:39">
      <c r="AE206" s="119" t="str">
        <f>$AF$205&amp;AF206</f>
        <v>【小５女子】26kg級</v>
      </c>
      <c r="AF206" s="1" t="s">
        <v>344</v>
      </c>
      <c r="AG206" s="1" t="s">
        <v>21</v>
      </c>
      <c r="AH206" s="1" t="s">
        <v>47</v>
      </c>
      <c r="AI206" s="1">
        <v>0</v>
      </c>
      <c r="AJ206" s="1">
        <v>26</v>
      </c>
      <c r="AK206" s="1" t="str">
        <f t="shared" ref="AK206:AK214" si="28">AG206&amp;AH206&amp;AI206&amp;AJ206</f>
        <v>ES5F026</v>
      </c>
      <c r="AL206" s="1">
        <v>5</v>
      </c>
      <c r="AM206" s="120"/>
    </row>
    <row r="207" spans="31:39">
      <c r="AE207" s="119" t="str">
        <f t="shared" ref="AE207:AE215" si="29">$AF$205&amp;AF207</f>
        <v>【小５女子】28kg級</v>
      </c>
      <c r="AF207" s="1" t="s">
        <v>346</v>
      </c>
      <c r="AG207" s="1" t="s">
        <v>21</v>
      </c>
      <c r="AH207" s="1" t="s">
        <v>47</v>
      </c>
      <c r="AI207" s="1">
        <v>0</v>
      </c>
      <c r="AJ207" s="1">
        <v>28</v>
      </c>
      <c r="AK207" s="1" t="str">
        <f t="shared" si="28"/>
        <v>ES5F028</v>
      </c>
      <c r="AL207" s="1">
        <v>5</v>
      </c>
      <c r="AM207" s="120"/>
    </row>
    <row r="208" spans="31:39">
      <c r="AE208" s="119" t="str">
        <f t="shared" si="29"/>
        <v>【小５女子】30kg級</v>
      </c>
      <c r="AF208" s="1" t="s">
        <v>348</v>
      </c>
      <c r="AG208" s="1" t="s">
        <v>21</v>
      </c>
      <c r="AH208" s="1" t="s">
        <v>47</v>
      </c>
      <c r="AI208" s="1">
        <v>0</v>
      </c>
      <c r="AJ208" s="1">
        <v>30</v>
      </c>
      <c r="AK208" s="1" t="str">
        <f t="shared" si="28"/>
        <v>ES5F030</v>
      </c>
      <c r="AL208" s="1">
        <v>5</v>
      </c>
      <c r="AM208" s="120"/>
    </row>
    <row r="209" spans="31:39">
      <c r="AE209" s="119" t="str">
        <f t="shared" si="29"/>
        <v>【小５女子】33kg級</v>
      </c>
      <c r="AF209" s="1" t="s">
        <v>350</v>
      </c>
      <c r="AG209" s="1" t="s">
        <v>21</v>
      </c>
      <c r="AH209" s="1" t="s">
        <v>47</v>
      </c>
      <c r="AI209" s="1">
        <v>0</v>
      </c>
      <c r="AJ209" s="1">
        <v>33</v>
      </c>
      <c r="AK209" s="1" t="str">
        <f t="shared" si="28"/>
        <v>ES5F033</v>
      </c>
      <c r="AL209" s="1">
        <v>5</v>
      </c>
      <c r="AM209" s="120"/>
    </row>
    <row r="210" spans="31:39">
      <c r="AE210" s="119" t="str">
        <f t="shared" si="29"/>
        <v>【小５女子】36kg級</v>
      </c>
      <c r="AF210" s="1" t="s">
        <v>353</v>
      </c>
      <c r="AG210" s="1" t="s">
        <v>21</v>
      </c>
      <c r="AH210" s="1" t="s">
        <v>47</v>
      </c>
      <c r="AI210" s="1">
        <v>0</v>
      </c>
      <c r="AJ210" s="1">
        <v>36</v>
      </c>
      <c r="AK210" s="1" t="str">
        <f t="shared" si="28"/>
        <v>ES5F036</v>
      </c>
      <c r="AL210" s="1">
        <v>5</v>
      </c>
      <c r="AM210" s="120"/>
    </row>
    <row r="211" spans="31:39">
      <c r="AE211" s="119" t="str">
        <f t="shared" si="29"/>
        <v>【小５女子】40kg級</v>
      </c>
      <c r="AF211" s="1" t="s">
        <v>365</v>
      </c>
      <c r="AG211" s="1" t="s">
        <v>21</v>
      </c>
      <c r="AH211" s="1" t="s">
        <v>47</v>
      </c>
      <c r="AI211" s="1">
        <v>0</v>
      </c>
      <c r="AJ211" s="1">
        <v>40</v>
      </c>
      <c r="AK211" s="1" t="str">
        <f t="shared" si="28"/>
        <v>ES5F040</v>
      </c>
      <c r="AL211" s="1">
        <v>5</v>
      </c>
      <c r="AM211" s="120"/>
    </row>
    <row r="212" spans="31:39">
      <c r="AE212" s="119" t="str">
        <f t="shared" si="29"/>
        <v>【小５女子】44kg級</v>
      </c>
      <c r="AF212" s="1" t="s">
        <v>366</v>
      </c>
      <c r="AG212" s="1" t="s">
        <v>21</v>
      </c>
      <c r="AH212" s="1" t="s">
        <v>47</v>
      </c>
      <c r="AI212" s="1">
        <v>0</v>
      </c>
      <c r="AJ212" s="1">
        <v>44</v>
      </c>
      <c r="AK212" s="1" t="str">
        <f t="shared" si="28"/>
        <v>ES5F044</v>
      </c>
      <c r="AL212" s="1">
        <v>5</v>
      </c>
      <c r="AM212" s="120"/>
    </row>
    <row r="213" spans="31:39">
      <c r="AE213" s="119" t="str">
        <f t="shared" si="29"/>
        <v>【小５女子】48kg級</v>
      </c>
      <c r="AF213" s="1" t="s">
        <v>368</v>
      </c>
      <c r="AG213" s="1" t="s">
        <v>21</v>
      </c>
      <c r="AH213" s="1" t="s">
        <v>47</v>
      </c>
      <c r="AI213" s="1">
        <v>0</v>
      </c>
      <c r="AJ213" s="1">
        <v>48</v>
      </c>
      <c r="AK213" s="1" t="str">
        <f t="shared" si="28"/>
        <v>ES5F048</v>
      </c>
      <c r="AL213" s="1">
        <v>5</v>
      </c>
      <c r="AM213" s="120"/>
    </row>
    <row r="214" spans="31:39">
      <c r="AE214" s="119" t="str">
        <f t="shared" si="29"/>
        <v>【小５女子】+48kg級</v>
      </c>
      <c r="AF214" s="1" t="s">
        <v>369</v>
      </c>
      <c r="AG214" s="1" t="s">
        <v>21</v>
      </c>
      <c r="AH214" s="1" t="s">
        <v>47</v>
      </c>
      <c r="AJ214" s="37">
        <v>110</v>
      </c>
      <c r="AK214" s="1" t="str">
        <f t="shared" si="28"/>
        <v>ES5F110</v>
      </c>
      <c r="AL214" s="1">
        <v>5</v>
      </c>
      <c r="AM214" s="120"/>
    </row>
    <row r="215" spans="31:39">
      <c r="AE215" s="119" t="str">
        <f t="shared" si="29"/>
        <v>【小５女子】</v>
      </c>
      <c r="AJ215" s="37"/>
      <c r="AL215" s="1">
        <v>5</v>
      </c>
      <c r="AM215" s="120"/>
    </row>
    <row r="216" spans="31:39">
      <c r="AE216" s="119">
        <f t="shared" si="25"/>
        <v>0</v>
      </c>
      <c r="AF216" s="1" t="s">
        <v>13</v>
      </c>
      <c r="AM216" s="120"/>
    </row>
    <row r="217" spans="31:39">
      <c r="AE217" s="119" t="str">
        <f>$AF$216&amp;AF217</f>
        <v>【小６女子】30kg級</v>
      </c>
      <c r="AF217" s="1" t="s">
        <v>348</v>
      </c>
      <c r="AG217" s="1" t="s">
        <v>22</v>
      </c>
      <c r="AH217" s="1" t="s">
        <v>47</v>
      </c>
      <c r="AI217" s="1">
        <v>0</v>
      </c>
      <c r="AJ217" s="1">
        <v>30</v>
      </c>
      <c r="AK217" s="1" t="str">
        <f t="shared" ref="AK217:AK225" si="30">AG217&amp;AH217&amp;AI217&amp;AJ217</f>
        <v>ES6F030</v>
      </c>
      <c r="AL217" s="1">
        <v>6</v>
      </c>
      <c r="AM217" s="120"/>
    </row>
    <row r="218" spans="31:39">
      <c r="AE218" s="119" t="str">
        <f t="shared" ref="AE218:AE226" si="31">$AF$216&amp;AF218</f>
        <v>【小６女子】33kg級</v>
      </c>
      <c r="AF218" s="1" t="s">
        <v>350</v>
      </c>
      <c r="AG218" s="1" t="s">
        <v>22</v>
      </c>
      <c r="AH218" s="1" t="s">
        <v>47</v>
      </c>
      <c r="AI218" s="1">
        <v>0</v>
      </c>
      <c r="AJ218" s="1">
        <v>33</v>
      </c>
      <c r="AK218" s="1" t="str">
        <f t="shared" si="30"/>
        <v>ES6F033</v>
      </c>
      <c r="AL218" s="1">
        <v>6</v>
      </c>
      <c r="AM218" s="120"/>
    </row>
    <row r="219" spans="31:39">
      <c r="AE219" s="119" t="str">
        <f t="shared" si="31"/>
        <v>【小６女子】36kg級</v>
      </c>
      <c r="AF219" s="1" t="s">
        <v>353</v>
      </c>
      <c r="AG219" s="1" t="s">
        <v>22</v>
      </c>
      <c r="AH219" s="1" t="s">
        <v>47</v>
      </c>
      <c r="AI219" s="1">
        <v>0</v>
      </c>
      <c r="AJ219" s="1">
        <v>36</v>
      </c>
      <c r="AK219" s="1" t="str">
        <f t="shared" si="30"/>
        <v>ES6F036</v>
      </c>
      <c r="AL219" s="1">
        <v>6</v>
      </c>
      <c r="AM219" s="120"/>
    </row>
    <row r="220" spans="31:39">
      <c r="AE220" s="119" t="str">
        <f t="shared" si="31"/>
        <v>【小６女子】40kg級</v>
      </c>
      <c r="AF220" s="1" t="s">
        <v>365</v>
      </c>
      <c r="AG220" s="1" t="s">
        <v>22</v>
      </c>
      <c r="AH220" s="1" t="s">
        <v>47</v>
      </c>
      <c r="AI220" s="1">
        <v>0</v>
      </c>
      <c r="AJ220" s="1">
        <v>40</v>
      </c>
      <c r="AK220" s="1" t="str">
        <f t="shared" si="30"/>
        <v>ES6F040</v>
      </c>
      <c r="AL220" s="1">
        <v>6</v>
      </c>
      <c r="AM220" s="120"/>
    </row>
    <row r="221" spans="31:39">
      <c r="AE221" s="119" t="str">
        <f t="shared" si="31"/>
        <v>【小６女子】44kg級</v>
      </c>
      <c r="AF221" s="1" t="s">
        <v>366</v>
      </c>
      <c r="AG221" s="1" t="s">
        <v>22</v>
      </c>
      <c r="AH221" s="1" t="s">
        <v>47</v>
      </c>
      <c r="AI221" s="1">
        <v>0</v>
      </c>
      <c r="AJ221" s="1">
        <v>44</v>
      </c>
      <c r="AK221" s="1" t="str">
        <f t="shared" si="30"/>
        <v>ES6F044</v>
      </c>
      <c r="AL221" s="1">
        <v>6</v>
      </c>
      <c r="AM221" s="120"/>
    </row>
    <row r="222" spans="31:39">
      <c r="AE222" s="119" t="str">
        <f t="shared" si="31"/>
        <v>【小６女子】48kg級</v>
      </c>
      <c r="AF222" s="1" t="s">
        <v>368</v>
      </c>
      <c r="AG222" s="1" t="s">
        <v>22</v>
      </c>
      <c r="AH222" s="1" t="s">
        <v>47</v>
      </c>
      <c r="AI222" s="1">
        <v>0</v>
      </c>
      <c r="AJ222" s="1">
        <v>48</v>
      </c>
      <c r="AK222" s="1" t="str">
        <f t="shared" si="30"/>
        <v>ES6F048</v>
      </c>
      <c r="AL222" s="1">
        <v>6</v>
      </c>
      <c r="AM222" s="120"/>
    </row>
    <row r="223" spans="31:39">
      <c r="AE223" s="119" t="str">
        <f t="shared" si="31"/>
        <v>【小６女子】53kg級</v>
      </c>
      <c r="AF223" s="1" t="s">
        <v>370</v>
      </c>
      <c r="AG223" s="1" t="s">
        <v>22</v>
      </c>
      <c r="AH223" s="1" t="s">
        <v>47</v>
      </c>
      <c r="AI223" s="1">
        <v>0</v>
      </c>
      <c r="AJ223" s="1">
        <v>53</v>
      </c>
      <c r="AK223" s="1" t="str">
        <f t="shared" si="30"/>
        <v>ES6F053</v>
      </c>
      <c r="AL223" s="1">
        <v>6</v>
      </c>
      <c r="AM223" s="120"/>
    </row>
    <row r="224" spans="31:39">
      <c r="AE224" s="119" t="str">
        <f t="shared" si="31"/>
        <v>【小６女子】58kg級</v>
      </c>
      <c r="AF224" s="1" t="s">
        <v>371</v>
      </c>
      <c r="AG224" s="1" t="s">
        <v>22</v>
      </c>
      <c r="AH224" s="1" t="s">
        <v>47</v>
      </c>
      <c r="AI224" s="1">
        <v>0</v>
      </c>
      <c r="AJ224" s="1">
        <v>58</v>
      </c>
      <c r="AK224" s="1" t="str">
        <f t="shared" si="30"/>
        <v>ES6F058</v>
      </c>
      <c r="AL224" s="1">
        <v>6</v>
      </c>
      <c r="AM224" s="120"/>
    </row>
    <row r="225" spans="31:39">
      <c r="AE225" s="119" t="str">
        <f t="shared" si="31"/>
        <v>【小６女子】+58kg級</v>
      </c>
      <c r="AF225" s="1" t="s">
        <v>372</v>
      </c>
      <c r="AG225" s="1" t="s">
        <v>22</v>
      </c>
      <c r="AH225" s="1" t="s">
        <v>47</v>
      </c>
      <c r="AJ225" s="37">
        <v>110</v>
      </c>
      <c r="AK225" s="1" t="str">
        <f t="shared" si="30"/>
        <v>ES6F110</v>
      </c>
      <c r="AL225" s="1">
        <v>6</v>
      </c>
      <c r="AM225" s="120"/>
    </row>
    <row r="226" spans="31:39">
      <c r="AE226" s="119" t="str">
        <f t="shared" si="31"/>
        <v>【小６女子】</v>
      </c>
      <c r="AJ226" s="37"/>
      <c r="AL226" s="1">
        <v>6</v>
      </c>
      <c r="AM226" s="120"/>
    </row>
    <row r="227" spans="31:39">
      <c r="AE227" s="119">
        <f t="shared" si="25"/>
        <v>0</v>
      </c>
      <c r="AF227" s="1" t="s">
        <v>14</v>
      </c>
      <c r="AM227" s="120"/>
    </row>
    <row r="228" spans="31:39">
      <c r="AE228" s="119" t="str">
        <f t="shared" si="25"/>
        <v>JHM038</v>
      </c>
      <c r="AF228" s="1" t="s">
        <v>28</v>
      </c>
      <c r="AG228" s="1" t="s">
        <v>48</v>
      </c>
      <c r="AH228" s="1" t="s">
        <v>46</v>
      </c>
      <c r="AI228" s="1">
        <v>0</v>
      </c>
      <c r="AJ228" s="1">
        <v>38</v>
      </c>
      <c r="AK228" s="1" t="str">
        <f t="shared" ref="AK228:AK236" si="32">AG228&amp;AH228&amp;AI228&amp;AJ228</f>
        <v>JHM038</v>
      </c>
      <c r="AM228" s="120"/>
    </row>
    <row r="229" spans="31:39">
      <c r="AE229" s="119" t="str">
        <f t="shared" si="25"/>
        <v>JHM042</v>
      </c>
      <c r="AF229" s="1" t="s">
        <v>29</v>
      </c>
      <c r="AG229" s="1" t="s">
        <v>48</v>
      </c>
      <c r="AH229" s="1" t="s">
        <v>46</v>
      </c>
      <c r="AI229" s="1">
        <v>0</v>
      </c>
      <c r="AJ229" s="1">
        <v>42</v>
      </c>
      <c r="AK229" s="1" t="str">
        <f t="shared" si="32"/>
        <v>JHM042</v>
      </c>
      <c r="AM229" s="120"/>
    </row>
    <row r="230" spans="31:39">
      <c r="AE230" s="119" t="str">
        <f t="shared" si="25"/>
        <v>JHM047</v>
      </c>
      <c r="AF230" s="1" t="s">
        <v>30</v>
      </c>
      <c r="AG230" s="1" t="s">
        <v>48</v>
      </c>
      <c r="AH230" s="1" t="s">
        <v>46</v>
      </c>
      <c r="AI230" s="1">
        <v>0</v>
      </c>
      <c r="AJ230" s="1">
        <v>47</v>
      </c>
      <c r="AK230" s="1" t="str">
        <f t="shared" si="32"/>
        <v>JHM047</v>
      </c>
      <c r="AM230" s="120"/>
    </row>
    <row r="231" spans="31:39">
      <c r="AE231" s="119" t="str">
        <f t="shared" si="25"/>
        <v>JHM053</v>
      </c>
      <c r="AF231" s="1" t="s">
        <v>31</v>
      </c>
      <c r="AG231" s="1" t="s">
        <v>48</v>
      </c>
      <c r="AH231" s="1" t="s">
        <v>46</v>
      </c>
      <c r="AI231" s="1">
        <v>0</v>
      </c>
      <c r="AJ231" s="1">
        <v>53</v>
      </c>
      <c r="AK231" s="1" t="str">
        <f t="shared" si="32"/>
        <v>JHM053</v>
      </c>
      <c r="AM231" s="120"/>
    </row>
    <row r="232" spans="31:39">
      <c r="AE232" s="119" t="str">
        <f t="shared" si="25"/>
        <v>JHM059</v>
      </c>
      <c r="AF232" s="1" t="s">
        <v>32</v>
      </c>
      <c r="AG232" s="1" t="s">
        <v>48</v>
      </c>
      <c r="AH232" s="1" t="s">
        <v>46</v>
      </c>
      <c r="AI232" s="1">
        <v>0</v>
      </c>
      <c r="AJ232" s="1">
        <v>59</v>
      </c>
      <c r="AK232" s="1" t="str">
        <f t="shared" si="32"/>
        <v>JHM059</v>
      </c>
      <c r="AM232" s="120"/>
    </row>
    <row r="233" spans="31:39">
      <c r="AE233" s="119" t="str">
        <f t="shared" si="25"/>
        <v>JHM066</v>
      </c>
      <c r="AF233" s="1" t="s">
        <v>33</v>
      </c>
      <c r="AG233" s="1" t="s">
        <v>48</v>
      </c>
      <c r="AH233" s="1" t="s">
        <v>46</v>
      </c>
      <c r="AI233" s="1">
        <v>0</v>
      </c>
      <c r="AJ233" s="1">
        <v>66</v>
      </c>
      <c r="AK233" s="1" t="str">
        <f t="shared" si="32"/>
        <v>JHM066</v>
      </c>
      <c r="AM233" s="120"/>
    </row>
    <row r="234" spans="31:39">
      <c r="AE234" s="119" t="str">
        <f t="shared" si="25"/>
        <v>JHM073</v>
      </c>
      <c r="AF234" s="1" t="s">
        <v>34</v>
      </c>
      <c r="AG234" s="1" t="s">
        <v>48</v>
      </c>
      <c r="AH234" s="1" t="s">
        <v>46</v>
      </c>
      <c r="AI234" s="1">
        <v>0</v>
      </c>
      <c r="AJ234" s="1">
        <v>73</v>
      </c>
      <c r="AK234" s="1" t="str">
        <f t="shared" si="32"/>
        <v>JHM073</v>
      </c>
      <c r="AM234" s="120"/>
    </row>
    <row r="235" spans="31:39">
      <c r="AE235" s="119" t="str">
        <f t="shared" si="25"/>
        <v>JHM085</v>
      </c>
      <c r="AF235" s="1" t="s">
        <v>35</v>
      </c>
      <c r="AG235" s="1" t="s">
        <v>48</v>
      </c>
      <c r="AH235" s="1" t="s">
        <v>46</v>
      </c>
      <c r="AI235" s="1">
        <v>0</v>
      </c>
      <c r="AJ235" s="1">
        <v>85</v>
      </c>
      <c r="AK235" s="1" t="str">
        <f t="shared" si="32"/>
        <v>JHM085</v>
      </c>
      <c r="AM235" s="120"/>
    </row>
    <row r="236" spans="31:39">
      <c r="AE236" s="119" t="str">
        <f t="shared" si="25"/>
        <v>JHM110</v>
      </c>
      <c r="AF236" s="1" t="s">
        <v>36</v>
      </c>
      <c r="AG236" s="1" t="s">
        <v>48</v>
      </c>
      <c r="AH236" s="1" t="s">
        <v>46</v>
      </c>
      <c r="AJ236" s="1">
        <v>110</v>
      </c>
      <c r="AK236" s="1" t="str">
        <f t="shared" si="32"/>
        <v>JHM110</v>
      </c>
      <c r="AM236" s="120"/>
    </row>
    <row r="237" spans="31:39">
      <c r="AE237" s="119">
        <f t="shared" si="25"/>
        <v>0</v>
      </c>
      <c r="AF237" s="1" t="s">
        <v>15</v>
      </c>
      <c r="AM237" s="120"/>
    </row>
    <row r="238" spans="31:39">
      <c r="AE238" s="119" t="str">
        <f t="shared" si="25"/>
        <v>JHF034</v>
      </c>
      <c r="AF238" s="1" t="s">
        <v>37</v>
      </c>
      <c r="AG238" s="1" t="s">
        <v>48</v>
      </c>
      <c r="AH238" s="1" t="s">
        <v>47</v>
      </c>
      <c r="AI238" s="1">
        <v>0</v>
      </c>
      <c r="AJ238" s="1">
        <v>34</v>
      </c>
      <c r="AK238" s="1" t="str">
        <f t="shared" ref="AK238:AK246" si="33">AG238&amp;AH238&amp;AI238&amp;AJ238</f>
        <v>JHF034</v>
      </c>
      <c r="AM238" s="120"/>
    </row>
    <row r="239" spans="31:39">
      <c r="AE239" s="119" t="str">
        <f t="shared" si="25"/>
        <v>JHF037</v>
      </c>
      <c r="AF239" s="1" t="s">
        <v>38</v>
      </c>
      <c r="AG239" s="1" t="s">
        <v>48</v>
      </c>
      <c r="AH239" s="1" t="s">
        <v>47</v>
      </c>
      <c r="AI239" s="1">
        <v>0</v>
      </c>
      <c r="AJ239" s="1">
        <v>37</v>
      </c>
      <c r="AK239" s="1" t="str">
        <f t="shared" si="33"/>
        <v>JHF037</v>
      </c>
      <c r="AM239" s="120"/>
    </row>
    <row r="240" spans="31:39">
      <c r="AE240" s="119" t="str">
        <f t="shared" si="25"/>
        <v>JHF040</v>
      </c>
      <c r="AF240" s="1" t="s">
        <v>39</v>
      </c>
      <c r="AG240" s="1" t="s">
        <v>48</v>
      </c>
      <c r="AH240" s="1" t="s">
        <v>47</v>
      </c>
      <c r="AI240" s="1">
        <v>0</v>
      </c>
      <c r="AJ240" s="1">
        <v>40</v>
      </c>
      <c r="AK240" s="1" t="str">
        <f t="shared" si="33"/>
        <v>JHF040</v>
      </c>
      <c r="AM240" s="120"/>
    </row>
    <row r="241" spans="31:39">
      <c r="AE241" s="119" t="str">
        <f t="shared" si="25"/>
        <v>JHF044</v>
      </c>
      <c r="AF241" s="1" t="s">
        <v>40</v>
      </c>
      <c r="AG241" s="1" t="s">
        <v>48</v>
      </c>
      <c r="AH241" s="1" t="s">
        <v>47</v>
      </c>
      <c r="AI241" s="1">
        <v>0</v>
      </c>
      <c r="AJ241" s="1">
        <v>44</v>
      </c>
      <c r="AK241" s="1" t="str">
        <f t="shared" si="33"/>
        <v>JHF044</v>
      </c>
      <c r="AM241" s="120"/>
    </row>
    <row r="242" spans="31:39">
      <c r="AE242" s="119" t="str">
        <f t="shared" si="25"/>
        <v>JHF048</v>
      </c>
      <c r="AF242" s="1" t="s">
        <v>41</v>
      </c>
      <c r="AG242" s="1" t="s">
        <v>48</v>
      </c>
      <c r="AH242" s="1" t="s">
        <v>47</v>
      </c>
      <c r="AI242" s="1">
        <v>0</v>
      </c>
      <c r="AJ242" s="1">
        <v>48</v>
      </c>
      <c r="AK242" s="1" t="str">
        <f t="shared" si="33"/>
        <v>JHF048</v>
      </c>
      <c r="AM242" s="120"/>
    </row>
    <row r="243" spans="31:39">
      <c r="AE243" s="119" t="str">
        <f t="shared" si="25"/>
        <v>JHF052</v>
      </c>
      <c r="AF243" s="1" t="s">
        <v>42</v>
      </c>
      <c r="AG243" s="1" t="s">
        <v>48</v>
      </c>
      <c r="AH243" s="1" t="s">
        <v>47</v>
      </c>
      <c r="AI243" s="1">
        <v>0</v>
      </c>
      <c r="AJ243" s="1">
        <v>52</v>
      </c>
      <c r="AK243" s="1" t="str">
        <f t="shared" si="33"/>
        <v>JHF052</v>
      </c>
      <c r="AM243" s="120"/>
    </row>
    <row r="244" spans="31:39">
      <c r="AE244" s="119" t="str">
        <f t="shared" si="25"/>
        <v>JHF057</v>
      </c>
      <c r="AF244" s="1" t="s">
        <v>43</v>
      </c>
      <c r="AG244" s="1" t="s">
        <v>48</v>
      </c>
      <c r="AH244" s="1" t="s">
        <v>47</v>
      </c>
      <c r="AI244" s="1">
        <v>0</v>
      </c>
      <c r="AJ244" s="1">
        <v>57</v>
      </c>
      <c r="AK244" s="1" t="str">
        <f t="shared" si="33"/>
        <v>JHF057</v>
      </c>
      <c r="AM244" s="120"/>
    </row>
    <row r="245" spans="31:39">
      <c r="AE245" s="119" t="str">
        <f t="shared" si="25"/>
        <v>JHF062</v>
      </c>
      <c r="AF245" s="1" t="s">
        <v>44</v>
      </c>
      <c r="AG245" s="1" t="s">
        <v>48</v>
      </c>
      <c r="AH245" s="1" t="s">
        <v>47</v>
      </c>
      <c r="AI245" s="1">
        <v>0</v>
      </c>
      <c r="AJ245" s="1">
        <v>62</v>
      </c>
      <c r="AK245" s="1" t="str">
        <f t="shared" si="33"/>
        <v>JHF062</v>
      </c>
      <c r="AM245" s="120"/>
    </row>
    <row r="246" spans="31:39">
      <c r="AE246" s="119" t="str">
        <f t="shared" si="25"/>
        <v>JHF070</v>
      </c>
      <c r="AF246" s="1" t="s">
        <v>45</v>
      </c>
      <c r="AG246" s="1" t="s">
        <v>48</v>
      </c>
      <c r="AH246" s="1" t="s">
        <v>47</v>
      </c>
      <c r="AI246" s="1">
        <v>0</v>
      </c>
      <c r="AJ246" s="1">
        <v>70</v>
      </c>
      <c r="AK246" s="1" t="str">
        <f t="shared" si="33"/>
        <v>JHF070</v>
      </c>
      <c r="AM246" s="120"/>
    </row>
    <row r="247" spans="31:39" ht="14.25" thickBot="1">
      <c r="AE247" s="121"/>
      <c r="AF247" s="122"/>
      <c r="AG247" s="122"/>
      <c r="AH247" s="122"/>
      <c r="AI247" s="122"/>
      <c r="AJ247" s="122"/>
      <c r="AK247" s="122"/>
      <c r="AL247" s="122"/>
      <c r="AM247" s="123"/>
    </row>
    <row r="248" spans="31:39" ht="14.25" thickTop="1"/>
  </sheetData>
  <mergeCells count="148">
    <mergeCell ref="C28:E28"/>
    <mergeCell ref="H28:I28"/>
    <mergeCell ref="T28:U28"/>
    <mergeCell ref="W28:Z28"/>
    <mergeCell ref="C26:E26"/>
    <mergeCell ref="H26:I26"/>
    <mergeCell ref="T26:U26"/>
    <mergeCell ref="W26:Z26"/>
    <mergeCell ref="C27:E27"/>
    <mergeCell ref="H27:I27"/>
    <mergeCell ref="T27:U27"/>
    <mergeCell ref="W27:Z27"/>
    <mergeCell ref="J26:K26"/>
    <mergeCell ref="L26:M26"/>
    <mergeCell ref="J27:K27"/>
    <mergeCell ref="L27:M27"/>
    <mergeCell ref="J28:K28"/>
    <mergeCell ref="L28:M28"/>
    <mergeCell ref="C24:E24"/>
    <mergeCell ref="H24:I24"/>
    <mergeCell ref="T24:U24"/>
    <mergeCell ref="W24:Z24"/>
    <mergeCell ref="C25:E25"/>
    <mergeCell ref="H25:I25"/>
    <mergeCell ref="T25:U25"/>
    <mergeCell ref="W25:Z25"/>
    <mergeCell ref="J24:K24"/>
    <mergeCell ref="L24:M24"/>
    <mergeCell ref="J25:K25"/>
    <mergeCell ref="L25:M25"/>
    <mergeCell ref="C22:E22"/>
    <mergeCell ref="H22:I22"/>
    <mergeCell ref="T22:U22"/>
    <mergeCell ref="W22:Z22"/>
    <mergeCell ref="C23:E23"/>
    <mergeCell ref="H23:I23"/>
    <mergeCell ref="T23:U23"/>
    <mergeCell ref="W23:Z23"/>
    <mergeCell ref="J22:K22"/>
    <mergeCell ref="L22:M22"/>
    <mergeCell ref="J23:K23"/>
    <mergeCell ref="L23:M23"/>
    <mergeCell ref="C20:E20"/>
    <mergeCell ref="H20:I20"/>
    <mergeCell ref="T20:U20"/>
    <mergeCell ref="W20:Z20"/>
    <mergeCell ref="C21:E21"/>
    <mergeCell ref="H21:I21"/>
    <mergeCell ref="T21:U21"/>
    <mergeCell ref="W21:Z21"/>
    <mergeCell ref="J20:K20"/>
    <mergeCell ref="L20:M20"/>
    <mergeCell ref="J21:K21"/>
    <mergeCell ref="L21:M21"/>
    <mergeCell ref="C18:E18"/>
    <mergeCell ref="H18:I18"/>
    <mergeCell ref="T18:U18"/>
    <mergeCell ref="W18:Z18"/>
    <mergeCell ref="C19:E19"/>
    <mergeCell ref="H19:I19"/>
    <mergeCell ref="T19:U19"/>
    <mergeCell ref="W19:Z19"/>
    <mergeCell ref="J18:K18"/>
    <mergeCell ref="L18:M18"/>
    <mergeCell ref="J19:K19"/>
    <mergeCell ref="L19:M19"/>
    <mergeCell ref="C16:E16"/>
    <mergeCell ref="H16:I16"/>
    <mergeCell ref="T16:U16"/>
    <mergeCell ref="W16:Z16"/>
    <mergeCell ref="C17:E17"/>
    <mergeCell ref="H17:I17"/>
    <mergeCell ref="T17:U17"/>
    <mergeCell ref="W17:Z17"/>
    <mergeCell ref="J16:K16"/>
    <mergeCell ref="L16:M16"/>
    <mergeCell ref="J17:K17"/>
    <mergeCell ref="L17:M17"/>
    <mergeCell ref="C14:E14"/>
    <mergeCell ref="H14:I14"/>
    <mergeCell ref="T14:U14"/>
    <mergeCell ref="W14:Z14"/>
    <mergeCell ref="C15:E15"/>
    <mergeCell ref="H15:I15"/>
    <mergeCell ref="T15:U15"/>
    <mergeCell ref="W15:Z15"/>
    <mergeCell ref="J14:K14"/>
    <mergeCell ref="L14:M14"/>
    <mergeCell ref="J15:K15"/>
    <mergeCell ref="L15:M15"/>
    <mergeCell ref="C12:E12"/>
    <mergeCell ref="H12:I12"/>
    <mergeCell ref="T12:U12"/>
    <mergeCell ref="W12:Z12"/>
    <mergeCell ref="C13:E13"/>
    <mergeCell ref="H13:I13"/>
    <mergeCell ref="T13:U13"/>
    <mergeCell ref="W13:Z13"/>
    <mergeCell ref="J12:K12"/>
    <mergeCell ref="L12:M12"/>
    <mergeCell ref="J13:K13"/>
    <mergeCell ref="L13:M13"/>
    <mergeCell ref="C10:E10"/>
    <mergeCell ref="H10:I10"/>
    <mergeCell ref="T10:U10"/>
    <mergeCell ref="W10:Z10"/>
    <mergeCell ref="C11:E11"/>
    <mergeCell ref="H11:I11"/>
    <mergeCell ref="T11:U11"/>
    <mergeCell ref="W11:Z11"/>
    <mergeCell ref="J10:K10"/>
    <mergeCell ref="L10:M10"/>
    <mergeCell ref="J11:K11"/>
    <mergeCell ref="L11:M11"/>
    <mergeCell ref="C8:E8"/>
    <mergeCell ref="H8:I8"/>
    <mergeCell ref="T8:U8"/>
    <mergeCell ref="W8:Z8"/>
    <mergeCell ref="C9:E9"/>
    <mergeCell ref="H9:I9"/>
    <mergeCell ref="T9:U9"/>
    <mergeCell ref="W9:Z9"/>
    <mergeCell ref="J8:K8"/>
    <mergeCell ref="L8:M8"/>
    <mergeCell ref="J9:K9"/>
    <mergeCell ref="L9:M9"/>
    <mergeCell ref="B2:X2"/>
    <mergeCell ref="B3:C3"/>
    <mergeCell ref="D3:H3"/>
    <mergeCell ref="J3:T3"/>
    <mergeCell ref="U3:W3"/>
    <mergeCell ref="X3:Z3"/>
    <mergeCell ref="X5:Z5"/>
    <mergeCell ref="C7:F7"/>
    <mergeCell ref="G7:I7"/>
    <mergeCell ref="J7:M7"/>
    <mergeCell ref="T7:V7"/>
    <mergeCell ref="W7:Z7"/>
    <mergeCell ref="B4:C4"/>
    <mergeCell ref="D4:H4"/>
    <mergeCell ref="J4:T4"/>
    <mergeCell ref="U4:W4"/>
    <mergeCell ref="B5:C5"/>
    <mergeCell ref="D5:E5"/>
    <mergeCell ref="F5:I5"/>
    <mergeCell ref="J5:K5"/>
    <mergeCell ref="L5:T5"/>
    <mergeCell ref="U5:W5"/>
  </mergeCells>
  <phoneticPr fontId="1"/>
  <conditionalFormatting sqref="Z4">
    <cfRule type="cellIs" dxfId="0" priority="1" operator="notEqual">
      <formula>$X$4</formula>
    </cfRule>
  </conditionalFormatting>
  <dataValidations count="5">
    <dataValidation type="list" allowBlank="1" showInputMessage="1" showErrorMessage="1" sqref="X3" xr:uid="{32A4104E-A4A1-4ABA-9AB0-B2B5C3947705}">
      <formula1>AN$2:AN$50</formula1>
    </dataValidation>
    <dataValidation allowBlank="1" showInputMessage="1" showErrorMessage="1" promptTitle="郵便番号を入力" prompt="〒123-4567_x000a_を入力するときは，_x000a_1234567_x000a_と半角で入力してください" sqref="E6 D5" xr:uid="{9E4C7B0D-C9AC-4229-94F4-D2C82F28DCD3}"/>
    <dataValidation type="list" allowBlank="1" showInputMessage="1" showErrorMessage="1" sqref="L8:M28" xr:uid="{6C980A6C-0E4C-4169-ACC0-C38124D11E22}">
      <formula1>INDIRECT(J8)</formula1>
    </dataValidation>
    <dataValidation type="list" allowBlank="1" showInputMessage="1" showErrorMessage="1" sqref="J8:K8" xr:uid="{518D5A08-27A4-4939-8688-3DD528E45540}">
      <formula1>$AO$119:$AO$130</formula1>
    </dataValidation>
    <dataValidation type="list" allowBlank="1" showInputMessage="1" showErrorMessage="1" sqref="J9:K28" xr:uid="{46647A1F-6585-4833-97B8-8877BBE03DF3}">
      <formula1>$AP$119:$AP$130</formula1>
    </dataValidation>
  </dataValidations>
  <pageMargins left="0.23622047244094491" right="0.23622047244094491" top="0.3" bottom="0.33" header="0.31496062992125984" footer="0.31496062992125984"/>
  <pageSetup paperSize="9" scale="96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0"/>
  <sheetViews>
    <sheetView zoomScaleNormal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14.25"/>
  <cols>
    <col min="1" max="2" width="6" style="44" customWidth="1"/>
    <col min="3" max="3" width="10.375" style="44" bestFit="1" customWidth="1"/>
    <col min="4" max="5" width="22.75" style="44" customWidth="1"/>
    <col min="6" max="9" width="8.625" style="44" customWidth="1"/>
    <col min="10" max="10" width="4.75" style="44" customWidth="1"/>
    <col min="11" max="11" width="8.125" style="44" bestFit="1" customWidth="1"/>
    <col min="12" max="12" width="4.75" style="44" customWidth="1"/>
    <col min="13" max="13" width="9.5" style="44" bestFit="1" customWidth="1"/>
    <col min="14" max="14" width="20.75" style="44" bestFit="1" customWidth="1"/>
    <col min="15" max="15" width="33.375" style="44" bestFit="1" customWidth="1"/>
    <col min="16" max="16" width="10.875" style="44" customWidth="1"/>
    <col min="17" max="17" width="25" style="44" customWidth="1"/>
    <col min="18" max="18" width="5.125" style="48" customWidth="1"/>
    <col min="19" max="21" width="5.5" style="44" bestFit="1" customWidth="1"/>
    <col min="22" max="22" width="8.25" style="44" customWidth="1"/>
    <col min="23" max="23" width="2.875" style="44" bestFit="1" customWidth="1"/>
    <col min="24" max="24" width="6.25" style="44" bestFit="1" customWidth="1"/>
    <col min="25" max="25" width="6.875" style="44" customWidth="1"/>
    <col min="26" max="27" width="9" style="44" customWidth="1"/>
    <col min="28" max="31" width="4" style="44" customWidth="1"/>
    <col min="32" max="32" width="7.375" style="44" bestFit="1" customWidth="1"/>
    <col min="33" max="33" width="13.75" style="44" bestFit="1" customWidth="1"/>
    <col min="34" max="34" width="4" style="44" customWidth="1"/>
    <col min="35" max="35" width="25.75" style="44" bestFit="1" customWidth="1"/>
    <col min="36" max="39" width="4" style="44" customWidth="1"/>
    <col min="40" max="40" width="9" style="44"/>
    <col min="41" max="43" width="4.75" style="44" customWidth="1"/>
    <col min="44" max="16384" width="9" style="44"/>
  </cols>
  <sheetData>
    <row r="1" spans="1:43" s="38" customFormat="1" ht="30.75" customHeight="1">
      <c r="A1" s="38" t="s">
        <v>59</v>
      </c>
      <c r="B1" s="38" t="s">
        <v>60</v>
      </c>
      <c r="C1" s="38" t="s">
        <v>61</v>
      </c>
      <c r="D1" s="38" t="s">
        <v>62</v>
      </c>
      <c r="E1" s="38" t="s">
        <v>63</v>
      </c>
      <c r="F1" s="38" t="s">
        <v>64</v>
      </c>
      <c r="G1" s="38" t="s">
        <v>65</v>
      </c>
      <c r="H1" s="38" t="s">
        <v>66</v>
      </c>
      <c r="I1" s="38" t="s">
        <v>67</v>
      </c>
      <c r="K1" s="38" t="s">
        <v>68</v>
      </c>
      <c r="M1" s="38" t="s">
        <v>69</v>
      </c>
      <c r="N1" s="38" t="s">
        <v>128</v>
      </c>
      <c r="O1" s="38" t="s">
        <v>129</v>
      </c>
      <c r="P1" s="39" t="s">
        <v>379</v>
      </c>
      <c r="Q1" s="39" t="s">
        <v>70</v>
      </c>
      <c r="R1" s="40" t="s">
        <v>71</v>
      </c>
      <c r="S1" s="38" t="s">
        <v>72</v>
      </c>
      <c r="T1" s="38" t="s">
        <v>73</v>
      </c>
      <c r="U1" s="38" t="s">
        <v>74</v>
      </c>
      <c r="V1" s="41" t="s">
        <v>75</v>
      </c>
      <c r="X1" s="38" t="s">
        <v>76</v>
      </c>
      <c r="Y1" s="39" t="s">
        <v>77</v>
      </c>
      <c r="Z1" s="39" t="s">
        <v>78</v>
      </c>
      <c r="AA1" s="39" t="s">
        <v>79</v>
      </c>
      <c r="AB1" s="38" t="s">
        <v>140</v>
      </c>
      <c r="AC1" s="38" t="s">
        <v>141</v>
      </c>
      <c r="AD1" s="38" t="s">
        <v>142</v>
      </c>
      <c r="AE1" s="38" t="s">
        <v>143</v>
      </c>
      <c r="AF1" s="38" t="s">
        <v>144</v>
      </c>
      <c r="AG1" s="38" t="s">
        <v>157</v>
      </c>
    </row>
    <row r="2" spans="1:43">
      <c r="A2" s="42"/>
      <c r="B2" s="42"/>
      <c r="C2" s="127" t="str">
        <f>IFERROR(AB2*1000000+AC2*100000+AD2*100+AE2,"")</f>
        <v/>
      </c>
      <c r="D2" s="42" t="str">
        <f>F2&amp;" "&amp;G2</f>
        <v xml:space="preserve"> </v>
      </c>
      <c r="E2" s="42" t="str">
        <f>H2&amp;" "&amp;I2</f>
        <v xml:space="preserve"> </v>
      </c>
      <c r="F2" s="42" t="str">
        <f>SUBSTITUTE(SUBSTITUTE('参加申込書 ①'!C9,"　","")," ","")</f>
        <v/>
      </c>
      <c r="G2" s="42" t="str">
        <f>SUBSTITUTE(SUBSTITUTE('参加申込書 ①'!F9,"　","")," ","")</f>
        <v/>
      </c>
      <c r="H2" s="42" t="str">
        <f>SUBSTITUTE(SUBSTITUTE('参加申込書 ①'!G9,"　","")," ","")</f>
        <v/>
      </c>
      <c r="I2" s="42" t="str">
        <f>SUBSTITUTE(SUBSTITUTE('参加申込書 ①'!H9,"　","")," ","")</f>
        <v/>
      </c>
      <c r="J2" s="42"/>
      <c r="K2" s="42"/>
      <c r="L2" s="42"/>
      <c r="M2" s="42" t="str">
        <f>'参加申込書 ①'!$X$3</f>
        <v>(選択)</v>
      </c>
      <c r="N2" s="42">
        <f>'参加申込書 ①'!$D$4</f>
        <v>0</v>
      </c>
      <c r="O2" s="42">
        <f>'参加申込書 ①'!$D$3</f>
        <v>0</v>
      </c>
      <c r="P2" s="42">
        <f>'参加申込書 ①'!$J$3</f>
        <v>0</v>
      </c>
      <c r="Q2" s="42">
        <f>'参加申込書 ①'!$D$4</f>
        <v>0</v>
      </c>
      <c r="R2" s="43" t="s">
        <v>130</v>
      </c>
      <c r="S2" s="42" t="str">
        <f>'参加申込書 ①'!Q9</f>
        <v/>
      </c>
      <c r="T2" s="42" t="str">
        <f>'参加申込書 ①'!O9</f>
        <v/>
      </c>
      <c r="U2" s="42"/>
      <c r="V2" s="42" t="str">
        <f>'参加申込書 ①'!R9</f>
        <v/>
      </c>
      <c r="W2" s="42" t="str">
        <f>'参加申込書 ①'!P9</f>
        <v/>
      </c>
      <c r="X2" s="42" t="str">
        <f>S2&amp;"kg"</f>
        <v>kg</v>
      </c>
      <c r="Y2" s="42"/>
      <c r="Z2" s="42"/>
      <c r="AA2" s="42"/>
      <c r="AB2" s="42" t="str">
        <f>IF(T2=0,"",IFERROR(VLOOKUP(T2,$AO$2:$AQ$9,2,FALSE),""))</f>
        <v/>
      </c>
      <c r="AC2" s="42" t="str">
        <f>IF(W2=0,"",IFERROR(VLOOKUP(W2,$AO$14:$AQ$17,2,FALSE),""))</f>
        <v/>
      </c>
      <c r="AD2" s="42" t="str">
        <f>'参加申込書 ①'!Q9</f>
        <v/>
      </c>
      <c r="AE2" s="43" t="s">
        <v>130</v>
      </c>
      <c r="AF2" s="81" t="str">
        <f>IF('参加申込書 ①'!T9=0,"",'参加申込書 ①'!T9)</f>
        <v/>
      </c>
      <c r="AG2" s="42" t="str">
        <f>IF(T2=0,"",IFERROR(VLOOKUP(T2,$AO$2:$AQ$9,3,FALSE),""))</f>
        <v/>
      </c>
      <c r="AH2" s="42" t="str">
        <f>IF(W2=0,"",IFERROR(VLOOKUP(W2,$AO$14:$AQ$17,3,FALSE),""))</f>
        <v/>
      </c>
      <c r="AI2" s="42" t="str">
        <f>IFERROR(VLOOKUP(V2,'参加申込書 ①'!$AD$119:$AM$247,2,FALSE),"")</f>
        <v/>
      </c>
      <c r="AJ2" s="42"/>
      <c r="AK2" s="42"/>
      <c r="AL2" s="42"/>
      <c r="AM2" s="42"/>
      <c r="AO2" s="44" t="s">
        <v>311</v>
      </c>
      <c r="AP2" s="44">
        <v>1</v>
      </c>
      <c r="AQ2" s="44" t="s">
        <v>378</v>
      </c>
    </row>
    <row r="3" spans="1:43">
      <c r="A3" s="42"/>
      <c r="B3" s="42"/>
      <c r="C3" s="127" t="str">
        <f t="shared" ref="C3:C41" si="0">IFERROR(AB3*1000000+AC3*100000+AD3*100+AE3,"")</f>
        <v/>
      </c>
      <c r="D3" s="42" t="str">
        <f t="shared" ref="D3:D21" si="1">F3&amp;" "&amp;G3</f>
        <v xml:space="preserve"> </v>
      </c>
      <c r="E3" s="42" t="str">
        <f t="shared" ref="E3:E21" si="2">H3&amp;" "&amp;I3</f>
        <v xml:space="preserve"> </v>
      </c>
      <c r="F3" s="42" t="str">
        <f>SUBSTITUTE(SUBSTITUTE('参加申込書 ①'!C10,"　","")," ","")</f>
        <v/>
      </c>
      <c r="G3" s="42" t="str">
        <f>SUBSTITUTE(SUBSTITUTE('参加申込書 ①'!F10,"　","")," ","")</f>
        <v/>
      </c>
      <c r="H3" s="42" t="str">
        <f>SUBSTITUTE(SUBSTITUTE('参加申込書 ①'!G10,"　","")," ","")</f>
        <v/>
      </c>
      <c r="I3" s="42" t="str">
        <f>SUBSTITUTE(SUBSTITUTE('参加申込書 ①'!H10,"　","")," ","")</f>
        <v/>
      </c>
      <c r="J3" s="42"/>
      <c r="K3" s="42"/>
      <c r="L3" s="42"/>
      <c r="M3" s="42" t="str">
        <f>'参加申込書 ①'!$X$3</f>
        <v>(選択)</v>
      </c>
      <c r="N3" s="42">
        <f>'参加申込書 ①'!$D$4</f>
        <v>0</v>
      </c>
      <c r="O3" s="42">
        <f>'参加申込書 ①'!$D$3</f>
        <v>0</v>
      </c>
      <c r="P3" s="42">
        <f>'参加申込書 ①'!$J$3</f>
        <v>0</v>
      </c>
      <c r="Q3" s="42">
        <f>'参加申込書 ①'!$D$4</f>
        <v>0</v>
      </c>
      <c r="R3" s="43" t="s">
        <v>131</v>
      </c>
      <c r="S3" s="42" t="str">
        <f>'参加申込書 ①'!Q10</f>
        <v/>
      </c>
      <c r="T3" s="42" t="str">
        <f>'参加申込書 ①'!O10</f>
        <v/>
      </c>
      <c r="U3" s="42"/>
      <c r="V3" s="42" t="str">
        <f>'参加申込書 ①'!R10</f>
        <v/>
      </c>
      <c r="W3" s="42" t="str">
        <f>'参加申込書 ①'!P10</f>
        <v/>
      </c>
      <c r="X3" s="42" t="str">
        <f t="shared" ref="X3:X21" si="3">S3&amp;"kg"</f>
        <v>kg</v>
      </c>
      <c r="Y3" s="42"/>
      <c r="Z3" s="42"/>
      <c r="AA3" s="42"/>
      <c r="AB3" s="42" t="str">
        <f t="shared" ref="AB3:AB41" si="4">IF(T3=0,"",IFERROR(VLOOKUP(T3,$AO$2:$AQ$9,2,FALSE),""))</f>
        <v/>
      </c>
      <c r="AC3" s="42" t="str">
        <f t="shared" ref="AC3:AC41" si="5">IF(W3=0,"",IFERROR(VLOOKUP(W3,$AO$14:$AQ$17,2,FALSE),""))</f>
        <v/>
      </c>
      <c r="AD3" s="42" t="str">
        <f>'参加申込書 ①'!Q10</f>
        <v/>
      </c>
      <c r="AE3" s="43" t="s">
        <v>158</v>
      </c>
      <c r="AF3" s="81" t="str">
        <f>IF('参加申込書 ①'!T10=0,"",'参加申込書 ①'!T10)</f>
        <v/>
      </c>
      <c r="AG3" s="42" t="str">
        <f t="shared" ref="AG3:AG41" si="6">IF(T3=0,"",IFERROR(VLOOKUP(T3,$AO$2:$AQ$9,3,FALSE),""))</f>
        <v/>
      </c>
      <c r="AH3" s="42" t="str">
        <f t="shared" ref="AH3:AH41" si="7">IF(W3=0,"",IFERROR(VLOOKUP(W3,$AO$14:$AQ$17,3,FALSE),""))</f>
        <v/>
      </c>
      <c r="AI3" s="42" t="str">
        <f>IFERROR(VLOOKUP(V3,'参加申込書 ①'!$AD$119:$AM$247,2,FALSE),"")</f>
        <v/>
      </c>
      <c r="AJ3" s="42"/>
      <c r="AK3" s="42"/>
      <c r="AL3" s="42"/>
      <c r="AM3" s="42"/>
      <c r="AO3" s="44" t="s">
        <v>312</v>
      </c>
      <c r="AP3" s="44">
        <v>2</v>
      </c>
      <c r="AQ3" s="44" t="s">
        <v>315</v>
      </c>
    </row>
    <row r="4" spans="1:43">
      <c r="A4" s="42"/>
      <c r="B4" s="42"/>
      <c r="C4" s="127" t="str">
        <f t="shared" si="0"/>
        <v/>
      </c>
      <c r="D4" s="42" t="str">
        <f t="shared" si="1"/>
        <v xml:space="preserve"> </v>
      </c>
      <c r="E4" s="42" t="str">
        <f t="shared" si="2"/>
        <v xml:space="preserve"> </v>
      </c>
      <c r="F4" s="42" t="str">
        <f>SUBSTITUTE(SUBSTITUTE('参加申込書 ①'!C11,"　","")," ","")</f>
        <v/>
      </c>
      <c r="G4" s="42" t="str">
        <f>SUBSTITUTE(SUBSTITUTE('参加申込書 ①'!F11,"　","")," ","")</f>
        <v/>
      </c>
      <c r="H4" s="42" t="str">
        <f>SUBSTITUTE(SUBSTITUTE('参加申込書 ①'!G11,"　","")," ","")</f>
        <v/>
      </c>
      <c r="I4" s="42" t="str">
        <f>SUBSTITUTE(SUBSTITUTE('参加申込書 ①'!H11,"　","")," ","")</f>
        <v/>
      </c>
      <c r="J4" s="42"/>
      <c r="K4" s="42"/>
      <c r="L4" s="42"/>
      <c r="M4" s="42" t="str">
        <f>'参加申込書 ①'!$X$3</f>
        <v>(選択)</v>
      </c>
      <c r="N4" s="42">
        <f>'参加申込書 ①'!$D$4</f>
        <v>0</v>
      </c>
      <c r="O4" s="42">
        <f>'参加申込書 ①'!$D$3</f>
        <v>0</v>
      </c>
      <c r="P4" s="42">
        <f>'参加申込書 ①'!$J$3</f>
        <v>0</v>
      </c>
      <c r="Q4" s="42">
        <f>'参加申込書 ①'!$D$4</f>
        <v>0</v>
      </c>
      <c r="R4" s="43" t="s">
        <v>132</v>
      </c>
      <c r="S4" s="42" t="str">
        <f>'参加申込書 ①'!Q11</f>
        <v/>
      </c>
      <c r="T4" s="42" t="str">
        <f>'参加申込書 ①'!O11</f>
        <v/>
      </c>
      <c r="U4" s="42"/>
      <c r="V4" s="42" t="str">
        <f>'参加申込書 ①'!R11</f>
        <v/>
      </c>
      <c r="W4" s="42" t="str">
        <f>'参加申込書 ①'!P11</f>
        <v/>
      </c>
      <c r="X4" s="42" t="str">
        <f t="shared" si="3"/>
        <v>kg</v>
      </c>
      <c r="Y4" s="42"/>
      <c r="Z4" s="42"/>
      <c r="AA4" s="42"/>
      <c r="AB4" s="42" t="str">
        <f t="shared" si="4"/>
        <v/>
      </c>
      <c r="AC4" s="42" t="str">
        <f t="shared" si="5"/>
        <v/>
      </c>
      <c r="AD4" s="42" t="str">
        <f>'参加申込書 ①'!Q11</f>
        <v/>
      </c>
      <c r="AE4" s="43" t="s">
        <v>159</v>
      </c>
      <c r="AF4" s="81" t="str">
        <f>IF('参加申込書 ①'!T11=0,"",'参加申込書 ①'!T11)</f>
        <v/>
      </c>
      <c r="AG4" s="42" t="str">
        <f t="shared" si="6"/>
        <v/>
      </c>
      <c r="AH4" s="42" t="str">
        <f t="shared" si="7"/>
        <v/>
      </c>
      <c r="AI4" s="42" t="str">
        <f>IFERROR(VLOOKUP(V4,'参加申込書 ①'!$AD$119:$AM$247,2,FALSE),"")</f>
        <v/>
      </c>
      <c r="AJ4" s="42"/>
      <c r="AK4" s="42"/>
      <c r="AL4" s="42"/>
      <c r="AM4" s="42"/>
      <c r="AO4" s="44" t="s">
        <v>374</v>
      </c>
      <c r="AP4" s="44">
        <v>3</v>
      </c>
      <c r="AQ4" s="44" t="s">
        <v>376</v>
      </c>
    </row>
    <row r="5" spans="1:43">
      <c r="A5" s="42"/>
      <c r="B5" s="42"/>
      <c r="C5" s="127" t="str">
        <f t="shared" si="0"/>
        <v/>
      </c>
      <c r="D5" s="42" t="str">
        <f t="shared" si="1"/>
        <v xml:space="preserve"> </v>
      </c>
      <c r="E5" s="42" t="str">
        <f t="shared" si="2"/>
        <v xml:space="preserve"> </v>
      </c>
      <c r="F5" s="42" t="str">
        <f>SUBSTITUTE(SUBSTITUTE('参加申込書 ①'!C12,"　","")," ","")</f>
        <v/>
      </c>
      <c r="G5" s="42" t="str">
        <f>SUBSTITUTE(SUBSTITUTE('参加申込書 ①'!F12,"　","")," ","")</f>
        <v/>
      </c>
      <c r="H5" s="42" t="str">
        <f>SUBSTITUTE(SUBSTITUTE('参加申込書 ①'!G12,"　","")," ","")</f>
        <v/>
      </c>
      <c r="I5" s="42" t="str">
        <f>SUBSTITUTE(SUBSTITUTE('参加申込書 ①'!H12,"　","")," ","")</f>
        <v/>
      </c>
      <c r="J5" s="42"/>
      <c r="K5" s="42"/>
      <c r="L5" s="42"/>
      <c r="M5" s="42" t="str">
        <f>'参加申込書 ①'!$X$3</f>
        <v>(選択)</v>
      </c>
      <c r="N5" s="42">
        <f>'参加申込書 ①'!$D$4</f>
        <v>0</v>
      </c>
      <c r="O5" s="42">
        <f>'参加申込書 ①'!$D$3</f>
        <v>0</v>
      </c>
      <c r="P5" s="42">
        <f>'参加申込書 ①'!$J$3</f>
        <v>0</v>
      </c>
      <c r="Q5" s="42">
        <f>'参加申込書 ①'!$D$4</f>
        <v>0</v>
      </c>
      <c r="R5" s="43" t="s">
        <v>133</v>
      </c>
      <c r="S5" s="42" t="str">
        <f>'参加申込書 ①'!Q12</f>
        <v/>
      </c>
      <c r="T5" s="42" t="str">
        <f>'参加申込書 ①'!O12</f>
        <v/>
      </c>
      <c r="U5" s="42"/>
      <c r="V5" s="42" t="str">
        <f>'参加申込書 ①'!R12</f>
        <v/>
      </c>
      <c r="W5" s="42" t="str">
        <f>'参加申込書 ①'!P12</f>
        <v/>
      </c>
      <c r="X5" s="42" t="str">
        <f t="shared" si="3"/>
        <v>kg</v>
      </c>
      <c r="Y5" s="42"/>
      <c r="Z5" s="42"/>
      <c r="AA5" s="42"/>
      <c r="AB5" s="42" t="str">
        <f t="shared" si="4"/>
        <v/>
      </c>
      <c r="AC5" s="42" t="str">
        <f t="shared" si="5"/>
        <v/>
      </c>
      <c r="AD5" s="42" t="str">
        <f>'参加申込書 ①'!Q12</f>
        <v/>
      </c>
      <c r="AE5" s="43" t="s">
        <v>160</v>
      </c>
      <c r="AF5" s="81" t="str">
        <f>IF('参加申込書 ①'!T12=0,"",'参加申込書 ①'!T12)</f>
        <v/>
      </c>
      <c r="AG5" s="42" t="str">
        <f t="shared" si="6"/>
        <v/>
      </c>
      <c r="AH5" s="42" t="str">
        <f t="shared" si="7"/>
        <v/>
      </c>
      <c r="AI5" s="42" t="str">
        <f>IFERROR(VLOOKUP(V5,'参加申込書 ①'!$AD$119:$AM$247,2,FALSE),"")</f>
        <v/>
      </c>
      <c r="AJ5" s="42"/>
      <c r="AK5" s="42"/>
      <c r="AL5" s="42"/>
      <c r="AM5" s="42"/>
      <c r="AO5" s="44" t="s">
        <v>20</v>
      </c>
      <c r="AP5" s="44">
        <v>4</v>
      </c>
      <c r="AQ5" s="44" t="s">
        <v>152</v>
      </c>
    </row>
    <row r="6" spans="1:43">
      <c r="A6" s="42"/>
      <c r="B6" s="42"/>
      <c r="C6" s="127" t="str">
        <f t="shared" si="0"/>
        <v/>
      </c>
      <c r="D6" s="42" t="str">
        <f t="shared" si="1"/>
        <v xml:space="preserve"> </v>
      </c>
      <c r="E6" s="42" t="str">
        <f t="shared" si="2"/>
        <v xml:space="preserve"> </v>
      </c>
      <c r="F6" s="42" t="str">
        <f>SUBSTITUTE(SUBSTITUTE('参加申込書 ①'!C13,"　","")," ","")</f>
        <v/>
      </c>
      <c r="G6" s="42" t="str">
        <f>SUBSTITUTE(SUBSTITUTE('参加申込書 ①'!F13,"　","")," ","")</f>
        <v/>
      </c>
      <c r="H6" s="42" t="str">
        <f>SUBSTITUTE(SUBSTITUTE('参加申込書 ①'!G13,"　","")," ","")</f>
        <v/>
      </c>
      <c r="I6" s="42" t="str">
        <f>SUBSTITUTE(SUBSTITUTE('参加申込書 ①'!H13,"　","")," ","")</f>
        <v/>
      </c>
      <c r="J6" s="42"/>
      <c r="K6" s="42"/>
      <c r="L6" s="42"/>
      <c r="M6" s="42" t="str">
        <f>'参加申込書 ①'!$X$3</f>
        <v>(選択)</v>
      </c>
      <c r="N6" s="42">
        <f>'参加申込書 ①'!$D$4</f>
        <v>0</v>
      </c>
      <c r="O6" s="42">
        <f>'参加申込書 ①'!$D$3</f>
        <v>0</v>
      </c>
      <c r="P6" s="42">
        <f>'参加申込書 ①'!$J$3</f>
        <v>0</v>
      </c>
      <c r="Q6" s="42">
        <f>'参加申込書 ①'!$D$4</f>
        <v>0</v>
      </c>
      <c r="R6" s="43" t="s">
        <v>134</v>
      </c>
      <c r="S6" s="42" t="str">
        <f>'参加申込書 ①'!Q13</f>
        <v/>
      </c>
      <c r="T6" s="42" t="str">
        <f>'参加申込書 ①'!O13</f>
        <v/>
      </c>
      <c r="U6" s="42"/>
      <c r="V6" s="42" t="str">
        <f>'参加申込書 ①'!R13</f>
        <v/>
      </c>
      <c r="W6" s="42" t="str">
        <f>'参加申込書 ①'!P13</f>
        <v/>
      </c>
      <c r="X6" s="42" t="str">
        <f t="shared" si="3"/>
        <v>kg</v>
      </c>
      <c r="Y6" s="42"/>
      <c r="Z6" s="42"/>
      <c r="AA6" s="42"/>
      <c r="AB6" s="42" t="str">
        <f t="shared" si="4"/>
        <v/>
      </c>
      <c r="AC6" s="42" t="str">
        <f t="shared" si="5"/>
        <v/>
      </c>
      <c r="AD6" s="42" t="str">
        <f>'参加申込書 ①'!Q13</f>
        <v/>
      </c>
      <c r="AE6" s="43" t="s">
        <v>161</v>
      </c>
      <c r="AF6" s="81" t="str">
        <f>IF('参加申込書 ①'!T13=0,"",'参加申込書 ①'!T13)</f>
        <v/>
      </c>
      <c r="AG6" s="42" t="str">
        <f t="shared" si="6"/>
        <v/>
      </c>
      <c r="AH6" s="42" t="str">
        <f t="shared" si="7"/>
        <v/>
      </c>
      <c r="AI6" s="42" t="str">
        <f>IFERROR(VLOOKUP(V6,'参加申込書 ①'!$AD$119:$AM$247,2,FALSE),"")</f>
        <v/>
      </c>
      <c r="AJ6" s="42"/>
      <c r="AK6" s="42"/>
      <c r="AL6" s="42"/>
      <c r="AM6" s="42"/>
      <c r="AO6" s="44" t="s">
        <v>375</v>
      </c>
      <c r="AP6" s="44">
        <v>5</v>
      </c>
      <c r="AQ6" s="44" t="s">
        <v>377</v>
      </c>
    </row>
    <row r="7" spans="1:43">
      <c r="A7" s="42"/>
      <c r="B7" s="42"/>
      <c r="C7" s="127" t="str">
        <f t="shared" si="0"/>
        <v/>
      </c>
      <c r="D7" s="42" t="str">
        <f t="shared" si="1"/>
        <v xml:space="preserve"> </v>
      </c>
      <c r="E7" s="42" t="str">
        <f t="shared" si="2"/>
        <v xml:space="preserve"> </v>
      </c>
      <c r="F7" s="42" t="str">
        <f>SUBSTITUTE(SUBSTITUTE('参加申込書 ①'!C14,"　","")," ","")</f>
        <v/>
      </c>
      <c r="G7" s="42" t="str">
        <f>SUBSTITUTE(SUBSTITUTE('参加申込書 ①'!F14,"　","")," ","")</f>
        <v/>
      </c>
      <c r="H7" s="42" t="str">
        <f>SUBSTITUTE(SUBSTITUTE('参加申込書 ①'!G14,"　","")," ","")</f>
        <v/>
      </c>
      <c r="I7" s="42" t="str">
        <f>SUBSTITUTE(SUBSTITUTE('参加申込書 ①'!H14,"　","")," ","")</f>
        <v/>
      </c>
      <c r="J7" s="42"/>
      <c r="K7" s="42"/>
      <c r="L7" s="42"/>
      <c r="M7" s="42" t="str">
        <f>'参加申込書 ①'!$X$3</f>
        <v>(選択)</v>
      </c>
      <c r="N7" s="42">
        <f>'参加申込書 ①'!$D$4</f>
        <v>0</v>
      </c>
      <c r="O7" s="42">
        <f>'参加申込書 ①'!$D$3</f>
        <v>0</v>
      </c>
      <c r="P7" s="42">
        <f>'参加申込書 ①'!$J$3</f>
        <v>0</v>
      </c>
      <c r="Q7" s="42">
        <f>'参加申込書 ①'!$D$4</f>
        <v>0</v>
      </c>
      <c r="R7" s="43" t="s">
        <v>135</v>
      </c>
      <c r="S7" s="42" t="str">
        <f>'参加申込書 ①'!Q14</f>
        <v/>
      </c>
      <c r="T7" s="42" t="str">
        <f>'参加申込書 ①'!O14</f>
        <v/>
      </c>
      <c r="U7" s="42"/>
      <c r="V7" s="42" t="str">
        <f>'参加申込書 ①'!R14</f>
        <v/>
      </c>
      <c r="W7" s="42" t="str">
        <f>'参加申込書 ①'!P14</f>
        <v/>
      </c>
      <c r="X7" s="42" t="str">
        <f t="shared" si="3"/>
        <v>kg</v>
      </c>
      <c r="Y7" s="42"/>
      <c r="Z7" s="42"/>
      <c r="AA7" s="42"/>
      <c r="AB7" s="42" t="str">
        <f t="shared" si="4"/>
        <v/>
      </c>
      <c r="AC7" s="42" t="str">
        <f t="shared" si="5"/>
        <v/>
      </c>
      <c r="AD7" s="42" t="str">
        <f>'参加申込書 ①'!Q14</f>
        <v/>
      </c>
      <c r="AE7" s="43" t="s">
        <v>162</v>
      </c>
      <c r="AF7" s="81" t="str">
        <f>IF('参加申込書 ①'!T14=0,"",'参加申込書 ①'!T14)</f>
        <v/>
      </c>
      <c r="AG7" s="42" t="str">
        <f t="shared" si="6"/>
        <v/>
      </c>
      <c r="AH7" s="42" t="str">
        <f t="shared" si="7"/>
        <v/>
      </c>
      <c r="AI7" s="42" t="str">
        <f>IFERROR(VLOOKUP(V7,'参加申込書 ①'!$AD$119:$AM$247,2,FALSE),"")</f>
        <v/>
      </c>
      <c r="AJ7" s="42"/>
      <c r="AK7" s="42"/>
      <c r="AL7" s="42"/>
      <c r="AM7" s="42"/>
      <c r="AO7" s="44" t="s">
        <v>22</v>
      </c>
      <c r="AP7" s="44">
        <v>6</v>
      </c>
      <c r="AQ7" s="44" t="s">
        <v>153</v>
      </c>
    </row>
    <row r="8" spans="1:43">
      <c r="A8" s="45"/>
      <c r="B8" s="42"/>
      <c r="C8" s="127" t="str">
        <f t="shared" si="0"/>
        <v/>
      </c>
      <c r="D8" s="42" t="str">
        <f t="shared" si="1"/>
        <v xml:space="preserve"> </v>
      </c>
      <c r="E8" s="42" t="str">
        <f t="shared" si="2"/>
        <v xml:space="preserve"> </v>
      </c>
      <c r="F8" s="42" t="str">
        <f>SUBSTITUTE(SUBSTITUTE('参加申込書 ①'!C15,"　","")," ","")</f>
        <v/>
      </c>
      <c r="G8" s="42" t="str">
        <f>SUBSTITUTE(SUBSTITUTE('参加申込書 ①'!F15,"　","")," ","")</f>
        <v/>
      </c>
      <c r="H8" s="42" t="str">
        <f>SUBSTITUTE(SUBSTITUTE('参加申込書 ①'!G15,"　","")," ","")</f>
        <v/>
      </c>
      <c r="I8" s="42" t="str">
        <f>SUBSTITUTE(SUBSTITUTE('参加申込書 ①'!H15,"　","")," ","")</f>
        <v/>
      </c>
      <c r="J8" s="46"/>
      <c r="K8" s="46"/>
      <c r="L8" s="46"/>
      <c r="M8" s="42" t="str">
        <f>'参加申込書 ①'!$X$3</f>
        <v>(選択)</v>
      </c>
      <c r="N8" s="42">
        <f>'参加申込書 ①'!$D$4</f>
        <v>0</v>
      </c>
      <c r="O8" s="42">
        <f>'参加申込書 ①'!$D$3</f>
        <v>0</v>
      </c>
      <c r="P8" s="46">
        <f>'参加申込書 ①'!$J$3</f>
        <v>0</v>
      </c>
      <c r="Q8" s="42">
        <f>'参加申込書 ①'!$D$4</f>
        <v>0</v>
      </c>
      <c r="R8" s="43" t="s">
        <v>136</v>
      </c>
      <c r="S8" s="42" t="str">
        <f>'参加申込書 ①'!Q15</f>
        <v/>
      </c>
      <c r="T8" s="42" t="str">
        <f>'参加申込書 ①'!O15</f>
        <v/>
      </c>
      <c r="U8" s="42"/>
      <c r="V8" s="42" t="str">
        <f>'参加申込書 ①'!R15</f>
        <v/>
      </c>
      <c r="W8" s="42" t="str">
        <f>'参加申込書 ①'!P15</f>
        <v/>
      </c>
      <c r="X8" s="42" t="str">
        <f t="shared" si="3"/>
        <v>kg</v>
      </c>
      <c r="Y8" s="47"/>
      <c r="Z8" s="47"/>
      <c r="AA8" s="47"/>
      <c r="AB8" s="42" t="str">
        <f t="shared" si="4"/>
        <v/>
      </c>
      <c r="AC8" s="42" t="str">
        <f t="shared" si="5"/>
        <v/>
      </c>
      <c r="AD8" s="42" t="str">
        <f>'参加申込書 ①'!Q15</f>
        <v/>
      </c>
      <c r="AE8" s="43" t="s">
        <v>163</v>
      </c>
      <c r="AF8" s="81" t="str">
        <f>IF('参加申込書 ①'!T15=0,"",'参加申込書 ①'!T15)</f>
        <v/>
      </c>
      <c r="AG8" s="42" t="str">
        <f t="shared" si="6"/>
        <v/>
      </c>
      <c r="AH8" s="42" t="str">
        <f t="shared" si="7"/>
        <v/>
      </c>
      <c r="AI8" s="42" t="str">
        <f>IFERROR(VLOOKUP(V8,'参加申込書 ①'!$AD$119:$AM$247,2,FALSE),"")</f>
        <v/>
      </c>
      <c r="AJ8" s="42"/>
      <c r="AK8" s="42"/>
      <c r="AL8" s="42"/>
      <c r="AM8" s="42"/>
      <c r="AO8" s="44" t="s">
        <v>48</v>
      </c>
      <c r="AP8" s="44">
        <v>7</v>
      </c>
      <c r="AQ8" s="44" t="s">
        <v>154</v>
      </c>
    </row>
    <row r="9" spans="1:43">
      <c r="A9" s="45"/>
      <c r="B9" s="42"/>
      <c r="C9" s="127" t="str">
        <f t="shared" si="0"/>
        <v/>
      </c>
      <c r="D9" s="42" t="str">
        <f t="shared" si="1"/>
        <v xml:space="preserve"> </v>
      </c>
      <c r="E9" s="42" t="str">
        <f t="shared" si="2"/>
        <v xml:space="preserve"> </v>
      </c>
      <c r="F9" s="42" t="str">
        <f>SUBSTITUTE(SUBSTITUTE('参加申込書 ①'!C16,"　","")," ","")</f>
        <v/>
      </c>
      <c r="G9" s="42" t="str">
        <f>SUBSTITUTE(SUBSTITUTE('参加申込書 ①'!F16,"　","")," ","")</f>
        <v/>
      </c>
      <c r="H9" s="42" t="str">
        <f>SUBSTITUTE(SUBSTITUTE('参加申込書 ①'!G16,"　","")," ","")</f>
        <v/>
      </c>
      <c r="I9" s="42" t="str">
        <f>SUBSTITUTE(SUBSTITUTE('参加申込書 ①'!H16,"　","")," ","")</f>
        <v/>
      </c>
      <c r="J9" s="46"/>
      <c r="K9" s="46"/>
      <c r="L9" s="46"/>
      <c r="M9" s="42" t="str">
        <f>'参加申込書 ①'!$X$3</f>
        <v>(選択)</v>
      </c>
      <c r="N9" s="42">
        <f>'参加申込書 ①'!$D$4</f>
        <v>0</v>
      </c>
      <c r="O9" s="42">
        <f>'参加申込書 ①'!$D$3</f>
        <v>0</v>
      </c>
      <c r="P9" s="46">
        <f>'参加申込書 ①'!$J$3</f>
        <v>0</v>
      </c>
      <c r="Q9" s="42">
        <f>'参加申込書 ①'!$D$4</f>
        <v>0</v>
      </c>
      <c r="R9" s="43" t="s">
        <v>138</v>
      </c>
      <c r="S9" s="42" t="str">
        <f>'参加申込書 ①'!Q16</f>
        <v/>
      </c>
      <c r="T9" s="42" t="str">
        <f>'参加申込書 ①'!O16</f>
        <v/>
      </c>
      <c r="U9" s="42"/>
      <c r="V9" s="42" t="str">
        <f>'参加申込書 ①'!R16</f>
        <v/>
      </c>
      <c r="W9" s="42" t="str">
        <f>'参加申込書 ①'!P16</f>
        <v/>
      </c>
      <c r="X9" s="42" t="str">
        <f t="shared" si="3"/>
        <v>kg</v>
      </c>
      <c r="Y9" s="47"/>
      <c r="Z9" s="47"/>
      <c r="AA9" s="47"/>
      <c r="AB9" s="42" t="str">
        <f t="shared" si="4"/>
        <v/>
      </c>
      <c r="AC9" s="42" t="str">
        <f t="shared" si="5"/>
        <v/>
      </c>
      <c r="AD9" s="42" t="str">
        <f>'参加申込書 ①'!Q16</f>
        <v/>
      </c>
      <c r="AE9" s="43" t="s">
        <v>164</v>
      </c>
      <c r="AF9" s="81" t="str">
        <f>IF('参加申込書 ①'!T16=0,"",'参加申込書 ①'!T16)</f>
        <v/>
      </c>
      <c r="AG9" s="42" t="str">
        <f t="shared" si="6"/>
        <v/>
      </c>
      <c r="AH9" s="42" t="str">
        <f t="shared" si="7"/>
        <v/>
      </c>
      <c r="AI9" s="42" t="str">
        <f>IFERROR(VLOOKUP(V9,'参加申込書 ①'!$AD$119:$AM$247,2,FALSE),"")</f>
        <v/>
      </c>
      <c r="AJ9" s="42"/>
      <c r="AK9" s="42"/>
      <c r="AL9" s="42"/>
      <c r="AM9" s="42"/>
    </row>
    <row r="10" spans="1:43">
      <c r="A10" s="45"/>
      <c r="B10" s="42"/>
      <c r="C10" s="127" t="str">
        <f t="shared" si="0"/>
        <v/>
      </c>
      <c r="D10" s="42" t="str">
        <f t="shared" si="1"/>
        <v xml:space="preserve"> </v>
      </c>
      <c r="E10" s="42" t="str">
        <f t="shared" si="2"/>
        <v xml:space="preserve"> </v>
      </c>
      <c r="F10" s="42" t="str">
        <f>SUBSTITUTE(SUBSTITUTE('参加申込書 ①'!C17,"　","")," ","")</f>
        <v/>
      </c>
      <c r="G10" s="42" t="str">
        <f>SUBSTITUTE(SUBSTITUTE('参加申込書 ①'!F17,"　","")," ","")</f>
        <v/>
      </c>
      <c r="H10" s="42" t="str">
        <f>SUBSTITUTE(SUBSTITUTE('参加申込書 ①'!G17,"　","")," ","")</f>
        <v/>
      </c>
      <c r="I10" s="42" t="str">
        <f>SUBSTITUTE(SUBSTITUTE('参加申込書 ①'!H17,"　","")," ","")</f>
        <v/>
      </c>
      <c r="J10" s="46"/>
      <c r="K10" s="46"/>
      <c r="L10" s="46"/>
      <c r="M10" s="42" t="str">
        <f>'参加申込書 ①'!$X$3</f>
        <v>(選択)</v>
      </c>
      <c r="N10" s="42">
        <f>'参加申込書 ①'!$D$4</f>
        <v>0</v>
      </c>
      <c r="O10" s="42">
        <f>'参加申込書 ①'!$D$3</f>
        <v>0</v>
      </c>
      <c r="P10" s="46">
        <f>'参加申込書 ①'!$J$3</f>
        <v>0</v>
      </c>
      <c r="Q10" s="42">
        <f>'参加申込書 ①'!$D$4</f>
        <v>0</v>
      </c>
      <c r="R10" s="43" t="s">
        <v>137</v>
      </c>
      <c r="S10" s="42" t="str">
        <f>'参加申込書 ①'!Q17</f>
        <v/>
      </c>
      <c r="T10" s="42" t="str">
        <f>'参加申込書 ①'!O17</f>
        <v/>
      </c>
      <c r="U10" s="42"/>
      <c r="V10" s="42" t="str">
        <f>'参加申込書 ①'!R17</f>
        <v/>
      </c>
      <c r="W10" s="42" t="str">
        <f>'参加申込書 ①'!P17</f>
        <v/>
      </c>
      <c r="X10" s="42" t="str">
        <f t="shared" si="3"/>
        <v>kg</v>
      </c>
      <c r="Y10" s="47"/>
      <c r="Z10" s="47"/>
      <c r="AA10" s="47"/>
      <c r="AB10" s="42" t="str">
        <f t="shared" si="4"/>
        <v/>
      </c>
      <c r="AC10" s="42" t="str">
        <f t="shared" si="5"/>
        <v/>
      </c>
      <c r="AD10" s="42" t="str">
        <f>'参加申込書 ①'!Q17</f>
        <v/>
      </c>
      <c r="AE10" s="43" t="s">
        <v>165</v>
      </c>
      <c r="AF10" s="81" t="str">
        <f>IF('参加申込書 ①'!T17=0,"",'参加申込書 ①'!T17)</f>
        <v/>
      </c>
      <c r="AG10" s="42" t="str">
        <f t="shared" si="6"/>
        <v/>
      </c>
      <c r="AH10" s="42" t="str">
        <f t="shared" si="7"/>
        <v/>
      </c>
      <c r="AI10" s="42" t="str">
        <f>IFERROR(VLOOKUP(V10,'参加申込書 ①'!$AD$119:$AM$247,2,FALSE),"")</f>
        <v/>
      </c>
      <c r="AJ10" s="42"/>
      <c r="AK10" s="42"/>
      <c r="AL10" s="42"/>
      <c r="AM10" s="42"/>
    </row>
    <row r="11" spans="1:43">
      <c r="A11" s="42"/>
      <c r="B11" s="42"/>
      <c r="C11" s="127" t="str">
        <f t="shared" si="0"/>
        <v/>
      </c>
      <c r="D11" s="42" t="str">
        <f t="shared" si="1"/>
        <v xml:space="preserve"> </v>
      </c>
      <c r="E11" s="42" t="str">
        <f t="shared" si="2"/>
        <v xml:space="preserve"> </v>
      </c>
      <c r="F11" s="42" t="str">
        <f>SUBSTITUTE(SUBSTITUTE('参加申込書 ①'!C18,"　","")," ","")</f>
        <v/>
      </c>
      <c r="G11" s="42" t="str">
        <f>SUBSTITUTE(SUBSTITUTE('参加申込書 ①'!F18,"　","")," ","")</f>
        <v/>
      </c>
      <c r="H11" s="42" t="str">
        <f>SUBSTITUTE(SUBSTITUTE('参加申込書 ①'!G18,"　","")," ","")</f>
        <v/>
      </c>
      <c r="I11" s="42" t="str">
        <f>SUBSTITUTE(SUBSTITUTE('参加申込書 ①'!H18,"　","")," ","")</f>
        <v/>
      </c>
      <c r="J11" s="42"/>
      <c r="K11" s="42"/>
      <c r="L11" s="42"/>
      <c r="M11" s="42" t="str">
        <f>'参加申込書 ①'!$X$3</f>
        <v>(選択)</v>
      </c>
      <c r="N11" s="42">
        <f>'参加申込書 ①'!$D$4</f>
        <v>0</v>
      </c>
      <c r="O11" s="42">
        <f>'参加申込書 ①'!$D$3</f>
        <v>0</v>
      </c>
      <c r="P11" s="42">
        <f>'参加申込書 ①'!$J$3</f>
        <v>0</v>
      </c>
      <c r="Q11" s="42">
        <f>'参加申込書 ①'!$D$4</f>
        <v>0</v>
      </c>
      <c r="R11" s="43">
        <v>10</v>
      </c>
      <c r="S11" s="42" t="str">
        <f>'参加申込書 ①'!Q18</f>
        <v/>
      </c>
      <c r="T11" s="42" t="str">
        <f>'参加申込書 ①'!O18</f>
        <v/>
      </c>
      <c r="U11" s="42"/>
      <c r="V11" s="42" t="str">
        <f>'参加申込書 ①'!R18</f>
        <v/>
      </c>
      <c r="W11" s="42" t="str">
        <f>'参加申込書 ①'!P18</f>
        <v/>
      </c>
      <c r="X11" s="42" t="str">
        <f t="shared" si="3"/>
        <v>kg</v>
      </c>
      <c r="Y11" s="42"/>
      <c r="Z11" s="42"/>
      <c r="AA11" s="42"/>
      <c r="AB11" s="42" t="str">
        <f t="shared" si="4"/>
        <v/>
      </c>
      <c r="AC11" s="42" t="str">
        <f t="shared" si="5"/>
        <v/>
      </c>
      <c r="AD11" s="42" t="str">
        <f>'参加申込書 ①'!Q18</f>
        <v/>
      </c>
      <c r="AE11" s="43" t="s">
        <v>166</v>
      </c>
      <c r="AF11" s="81" t="str">
        <f>IF('参加申込書 ①'!T18=0,"",'参加申込書 ①'!T18)</f>
        <v/>
      </c>
      <c r="AG11" s="42" t="str">
        <f t="shared" si="6"/>
        <v/>
      </c>
      <c r="AH11" s="42" t="str">
        <f t="shared" si="7"/>
        <v/>
      </c>
      <c r="AI11" s="42" t="str">
        <f>IFERROR(VLOOKUP(V11,'参加申込書 ①'!$AD$119:$AM$247,2,FALSE),"")</f>
        <v/>
      </c>
      <c r="AJ11" s="42"/>
      <c r="AK11" s="42"/>
      <c r="AL11" s="42"/>
      <c r="AM11" s="42"/>
    </row>
    <row r="12" spans="1:43">
      <c r="A12" s="45"/>
      <c r="B12" s="42"/>
      <c r="C12" s="127" t="str">
        <f t="shared" si="0"/>
        <v/>
      </c>
      <c r="D12" s="42" t="str">
        <f t="shared" si="1"/>
        <v xml:space="preserve"> </v>
      </c>
      <c r="E12" s="42" t="str">
        <f t="shared" si="2"/>
        <v xml:space="preserve"> </v>
      </c>
      <c r="F12" s="42" t="str">
        <f>SUBSTITUTE(SUBSTITUTE('参加申込書 ①'!C19,"　","")," ","")</f>
        <v/>
      </c>
      <c r="G12" s="42" t="str">
        <f>SUBSTITUTE(SUBSTITUTE('参加申込書 ①'!F19,"　","")," ","")</f>
        <v/>
      </c>
      <c r="H12" s="42" t="str">
        <f>SUBSTITUTE(SUBSTITUTE('参加申込書 ①'!G19,"　","")," ","")</f>
        <v/>
      </c>
      <c r="I12" s="42" t="str">
        <f>SUBSTITUTE(SUBSTITUTE('参加申込書 ①'!H19,"　","")," ","")</f>
        <v/>
      </c>
      <c r="J12" s="46"/>
      <c r="K12" s="46"/>
      <c r="L12" s="46"/>
      <c r="M12" s="42" t="str">
        <f>'参加申込書 ①'!$X$3</f>
        <v>(選択)</v>
      </c>
      <c r="N12" s="42">
        <f>'参加申込書 ①'!$D$4</f>
        <v>0</v>
      </c>
      <c r="O12" s="42">
        <f>'参加申込書 ①'!$D$3</f>
        <v>0</v>
      </c>
      <c r="P12" s="46">
        <f>'参加申込書 ①'!$J$3</f>
        <v>0</v>
      </c>
      <c r="Q12" s="42">
        <f>'参加申込書 ①'!$D$4</f>
        <v>0</v>
      </c>
      <c r="R12" s="43">
        <v>11</v>
      </c>
      <c r="S12" s="42" t="str">
        <f>'参加申込書 ①'!Q19</f>
        <v/>
      </c>
      <c r="T12" s="42" t="str">
        <f>'参加申込書 ①'!O19</f>
        <v/>
      </c>
      <c r="U12" s="42"/>
      <c r="V12" s="42" t="str">
        <f>'参加申込書 ①'!R19</f>
        <v/>
      </c>
      <c r="W12" s="42" t="str">
        <f>'参加申込書 ①'!P19</f>
        <v/>
      </c>
      <c r="X12" s="42" t="str">
        <f t="shared" si="3"/>
        <v>kg</v>
      </c>
      <c r="Y12" s="47"/>
      <c r="Z12" s="47"/>
      <c r="AA12" s="47"/>
      <c r="AB12" s="42" t="str">
        <f t="shared" si="4"/>
        <v/>
      </c>
      <c r="AC12" s="42" t="str">
        <f t="shared" si="5"/>
        <v/>
      </c>
      <c r="AD12" s="42" t="str">
        <f>'参加申込書 ①'!Q19</f>
        <v/>
      </c>
      <c r="AE12" s="43" t="s">
        <v>167</v>
      </c>
      <c r="AF12" s="81" t="str">
        <f>IF('参加申込書 ①'!T19=0,"",'参加申込書 ①'!T19)</f>
        <v/>
      </c>
      <c r="AG12" s="42" t="str">
        <f t="shared" si="6"/>
        <v/>
      </c>
      <c r="AH12" s="42" t="str">
        <f t="shared" si="7"/>
        <v/>
      </c>
      <c r="AI12" s="42" t="str">
        <f>IFERROR(VLOOKUP(V12,'参加申込書 ①'!$AD$119:$AM$247,2,FALSE),"")</f>
        <v/>
      </c>
      <c r="AJ12" s="42"/>
      <c r="AK12" s="42"/>
      <c r="AL12" s="42"/>
      <c r="AM12" s="42"/>
    </row>
    <row r="13" spans="1:43">
      <c r="A13" s="45"/>
      <c r="B13" s="42"/>
      <c r="C13" s="127" t="str">
        <f t="shared" si="0"/>
        <v/>
      </c>
      <c r="D13" s="42" t="str">
        <f t="shared" si="1"/>
        <v xml:space="preserve"> </v>
      </c>
      <c r="E13" s="42" t="str">
        <f t="shared" si="2"/>
        <v xml:space="preserve"> </v>
      </c>
      <c r="F13" s="42" t="str">
        <f>SUBSTITUTE(SUBSTITUTE('参加申込書 ①'!C20,"　","")," ","")</f>
        <v/>
      </c>
      <c r="G13" s="42" t="str">
        <f>SUBSTITUTE(SUBSTITUTE('参加申込書 ①'!F20,"　","")," ","")</f>
        <v/>
      </c>
      <c r="H13" s="42" t="str">
        <f>SUBSTITUTE(SUBSTITUTE('参加申込書 ①'!G20,"　","")," ","")</f>
        <v/>
      </c>
      <c r="I13" s="42" t="str">
        <f>SUBSTITUTE(SUBSTITUTE('参加申込書 ①'!H20,"　","")," ","")</f>
        <v/>
      </c>
      <c r="J13" s="46"/>
      <c r="K13" s="46"/>
      <c r="L13" s="46"/>
      <c r="M13" s="42" t="str">
        <f>'参加申込書 ①'!$X$3</f>
        <v>(選択)</v>
      </c>
      <c r="N13" s="42">
        <f>'参加申込書 ①'!$D$4</f>
        <v>0</v>
      </c>
      <c r="O13" s="42">
        <f>'参加申込書 ①'!$D$3</f>
        <v>0</v>
      </c>
      <c r="P13" s="46">
        <f>'参加申込書 ①'!$J$3</f>
        <v>0</v>
      </c>
      <c r="Q13" s="42">
        <f>'参加申込書 ①'!$D$4</f>
        <v>0</v>
      </c>
      <c r="R13" s="43">
        <v>12</v>
      </c>
      <c r="S13" s="42" t="str">
        <f>'参加申込書 ①'!Q20</f>
        <v/>
      </c>
      <c r="T13" s="42" t="str">
        <f>'参加申込書 ①'!O20</f>
        <v/>
      </c>
      <c r="U13" s="42"/>
      <c r="V13" s="42" t="str">
        <f>'参加申込書 ①'!R20</f>
        <v/>
      </c>
      <c r="W13" s="42" t="str">
        <f>'参加申込書 ①'!P20</f>
        <v/>
      </c>
      <c r="X13" s="42" t="str">
        <f t="shared" si="3"/>
        <v>kg</v>
      </c>
      <c r="Y13" s="47"/>
      <c r="Z13" s="47"/>
      <c r="AA13" s="47"/>
      <c r="AB13" s="42" t="str">
        <f t="shared" si="4"/>
        <v/>
      </c>
      <c r="AC13" s="42" t="str">
        <f t="shared" si="5"/>
        <v/>
      </c>
      <c r="AD13" s="42" t="str">
        <f>'参加申込書 ①'!Q20</f>
        <v/>
      </c>
      <c r="AE13" s="43" t="s">
        <v>168</v>
      </c>
      <c r="AF13" s="81" t="str">
        <f>IF('参加申込書 ①'!T20=0,"",'参加申込書 ①'!T20)</f>
        <v/>
      </c>
      <c r="AG13" s="42" t="str">
        <f t="shared" si="6"/>
        <v/>
      </c>
      <c r="AH13" s="42" t="str">
        <f t="shared" si="7"/>
        <v/>
      </c>
      <c r="AI13" s="42" t="str">
        <f>IFERROR(VLOOKUP(V13,'参加申込書 ①'!$AD$119:$AM$247,2,FALSE),"")</f>
        <v/>
      </c>
      <c r="AJ13" s="42"/>
      <c r="AK13" s="42"/>
      <c r="AL13" s="42"/>
      <c r="AM13" s="42"/>
    </row>
    <row r="14" spans="1:43">
      <c r="A14" s="42"/>
      <c r="B14" s="42"/>
      <c r="C14" s="127" t="str">
        <f t="shared" si="0"/>
        <v/>
      </c>
      <c r="D14" s="42" t="str">
        <f t="shared" si="1"/>
        <v xml:space="preserve"> </v>
      </c>
      <c r="E14" s="42" t="str">
        <f t="shared" si="2"/>
        <v xml:space="preserve"> </v>
      </c>
      <c r="F14" s="42" t="str">
        <f>SUBSTITUTE(SUBSTITUTE('参加申込書 ①'!C21,"　","")," ","")</f>
        <v/>
      </c>
      <c r="G14" s="42" t="str">
        <f>SUBSTITUTE(SUBSTITUTE('参加申込書 ①'!F21,"　","")," ","")</f>
        <v/>
      </c>
      <c r="H14" s="42" t="str">
        <f>SUBSTITUTE(SUBSTITUTE('参加申込書 ①'!G21,"　","")," ","")</f>
        <v/>
      </c>
      <c r="I14" s="42" t="str">
        <f>SUBSTITUTE(SUBSTITUTE('参加申込書 ①'!H21,"　","")," ","")</f>
        <v/>
      </c>
      <c r="J14" s="42"/>
      <c r="K14" s="42"/>
      <c r="L14" s="42"/>
      <c r="M14" s="42" t="str">
        <f>'参加申込書 ①'!$X$3</f>
        <v>(選択)</v>
      </c>
      <c r="N14" s="42">
        <f>'参加申込書 ①'!$D$4</f>
        <v>0</v>
      </c>
      <c r="O14" s="42">
        <f>'参加申込書 ①'!$D$3</f>
        <v>0</v>
      </c>
      <c r="P14" s="42">
        <f>'参加申込書 ①'!$J$3</f>
        <v>0</v>
      </c>
      <c r="Q14" s="42">
        <f>'参加申込書 ①'!$D$4</f>
        <v>0</v>
      </c>
      <c r="R14" s="43">
        <v>13</v>
      </c>
      <c r="S14" s="42" t="str">
        <f>'参加申込書 ①'!Q21</f>
        <v/>
      </c>
      <c r="T14" s="42" t="str">
        <f>'参加申込書 ①'!O21</f>
        <v/>
      </c>
      <c r="U14" s="42"/>
      <c r="V14" s="42" t="str">
        <f>'参加申込書 ①'!R21</f>
        <v/>
      </c>
      <c r="W14" s="42" t="str">
        <f>'参加申込書 ①'!P21</f>
        <v/>
      </c>
      <c r="X14" s="42" t="str">
        <f t="shared" si="3"/>
        <v>kg</v>
      </c>
      <c r="Y14" s="42"/>
      <c r="Z14" s="42"/>
      <c r="AA14" s="42"/>
      <c r="AB14" s="42" t="str">
        <f t="shared" si="4"/>
        <v/>
      </c>
      <c r="AC14" s="42" t="str">
        <f t="shared" si="5"/>
        <v/>
      </c>
      <c r="AD14" s="42" t="str">
        <f>'参加申込書 ①'!Q21</f>
        <v/>
      </c>
      <c r="AE14" s="43" t="s">
        <v>169</v>
      </c>
      <c r="AF14" s="81" t="str">
        <f>IF('参加申込書 ①'!T21=0,"",'参加申込書 ①'!T21)</f>
        <v/>
      </c>
      <c r="AG14" s="42" t="str">
        <f t="shared" si="6"/>
        <v/>
      </c>
      <c r="AH14" s="42" t="str">
        <f t="shared" si="7"/>
        <v/>
      </c>
      <c r="AI14" s="42" t="str">
        <f>IFERROR(VLOOKUP(V14,'参加申込書 ①'!$AD$119:$AM$247,2,FALSE),"")</f>
        <v/>
      </c>
      <c r="AJ14" s="42"/>
      <c r="AK14" s="42"/>
      <c r="AL14" s="42"/>
      <c r="AM14" s="42"/>
      <c r="AO14" s="44" t="s">
        <v>139</v>
      </c>
      <c r="AP14" s="44">
        <v>1</v>
      </c>
      <c r="AQ14" s="44" t="s">
        <v>155</v>
      </c>
    </row>
    <row r="15" spans="1:43">
      <c r="A15" s="42"/>
      <c r="B15" s="42"/>
      <c r="C15" s="127" t="str">
        <f t="shared" si="0"/>
        <v/>
      </c>
      <c r="D15" s="42" t="str">
        <f t="shared" si="1"/>
        <v xml:space="preserve"> </v>
      </c>
      <c r="E15" s="42" t="str">
        <f t="shared" si="2"/>
        <v xml:space="preserve"> </v>
      </c>
      <c r="F15" s="42" t="str">
        <f>SUBSTITUTE(SUBSTITUTE('参加申込書 ①'!C22,"　","")," ","")</f>
        <v/>
      </c>
      <c r="G15" s="42" t="str">
        <f>SUBSTITUTE(SUBSTITUTE('参加申込書 ①'!F22,"　","")," ","")</f>
        <v/>
      </c>
      <c r="H15" s="42" t="str">
        <f>SUBSTITUTE(SUBSTITUTE('参加申込書 ①'!G22,"　","")," ","")</f>
        <v/>
      </c>
      <c r="I15" s="42" t="str">
        <f>SUBSTITUTE(SUBSTITUTE('参加申込書 ①'!H22,"　","")," ","")</f>
        <v/>
      </c>
      <c r="J15" s="42"/>
      <c r="K15" s="42"/>
      <c r="L15" s="42"/>
      <c r="M15" s="42" t="str">
        <f>'参加申込書 ①'!$X$3</f>
        <v>(選択)</v>
      </c>
      <c r="N15" s="42">
        <f>'参加申込書 ①'!$D$4</f>
        <v>0</v>
      </c>
      <c r="O15" s="42">
        <f>'参加申込書 ①'!$D$3</f>
        <v>0</v>
      </c>
      <c r="P15" s="42">
        <f>'参加申込書 ①'!$J$3</f>
        <v>0</v>
      </c>
      <c r="Q15" s="42">
        <f>'参加申込書 ①'!$D$4</f>
        <v>0</v>
      </c>
      <c r="R15" s="43">
        <v>14</v>
      </c>
      <c r="S15" s="42" t="str">
        <f>'参加申込書 ①'!Q22</f>
        <v/>
      </c>
      <c r="T15" s="42" t="str">
        <f>'参加申込書 ①'!O22</f>
        <v/>
      </c>
      <c r="U15" s="42"/>
      <c r="V15" s="42" t="str">
        <f>'参加申込書 ①'!R22</f>
        <v/>
      </c>
      <c r="W15" s="42" t="str">
        <f>'参加申込書 ①'!P22</f>
        <v/>
      </c>
      <c r="X15" s="42" t="str">
        <f t="shared" si="3"/>
        <v>kg</v>
      </c>
      <c r="Y15" s="42"/>
      <c r="Z15" s="42"/>
      <c r="AA15" s="42"/>
      <c r="AB15" s="42" t="str">
        <f t="shared" si="4"/>
        <v/>
      </c>
      <c r="AC15" s="42" t="str">
        <f t="shared" si="5"/>
        <v/>
      </c>
      <c r="AD15" s="42" t="str">
        <f>'参加申込書 ①'!Q22</f>
        <v/>
      </c>
      <c r="AE15" s="43" t="s">
        <v>170</v>
      </c>
      <c r="AF15" s="81" t="str">
        <f>IF('参加申込書 ①'!T22=0,"",'参加申込書 ①'!T22)</f>
        <v/>
      </c>
      <c r="AG15" s="42" t="str">
        <f t="shared" si="6"/>
        <v/>
      </c>
      <c r="AH15" s="42" t="str">
        <f t="shared" si="7"/>
        <v/>
      </c>
      <c r="AI15" s="42" t="str">
        <f>IFERROR(VLOOKUP(V15,'参加申込書 ①'!$AD$119:$AM$247,2,FALSE),"")</f>
        <v/>
      </c>
      <c r="AJ15" s="42"/>
      <c r="AK15" s="42"/>
      <c r="AL15" s="42"/>
      <c r="AM15" s="42"/>
      <c r="AO15" s="44" t="s">
        <v>47</v>
      </c>
      <c r="AP15" s="44">
        <v>2</v>
      </c>
      <c r="AQ15" s="44" t="s">
        <v>156</v>
      </c>
    </row>
    <row r="16" spans="1:43">
      <c r="A16" s="42"/>
      <c r="B16" s="42"/>
      <c r="C16" s="127" t="str">
        <f t="shared" si="0"/>
        <v/>
      </c>
      <c r="D16" s="42" t="str">
        <f t="shared" si="1"/>
        <v xml:space="preserve"> </v>
      </c>
      <c r="E16" s="42" t="str">
        <f t="shared" si="2"/>
        <v xml:space="preserve"> </v>
      </c>
      <c r="F16" s="42" t="str">
        <f>SUBSTITUTE(SUBSTITUTE('参加申込書 ①'!C23,"　","")," ","")</f>
        <v/>
      </c>
      <c r="G16" s="42" t="str">
        <f>SUBSTITUTE(SUBSTITUTE('参加申込書 ①'!F23,"　","")," ","")</f>
        <v/>
      </c>
      <c r="H16" s="42" t="str">
        <f>SUBSTITUTE(SUBSTITUTE('参加申込書 ①'!G23,"　","")," ","")</f>
        <v/>
      </c>
      <c r="I16" s="42" t="str">
        <f>SUBSTITUTE(SUBSTITUTE('参加申込書 ①'!H23,"　","")," ","")</f>
        <v/>
      </c>
      <c r="J16" s="42"/>
      <c r="K16" s="42"/>
      <c r="L16" s="42"/>
      <c r="M16" s="42" t="str">
        <f>'参加申込書 ①'!$X$3</f>
        <v>(選択)</v>
      </c>
      <c r="N16" s="42">
        <f>'参加申込書 ①'!$D$4</f>
        <v>0</v>
      </c>
      <c r="O16" s="42">
        <f>'参加申込書 ①'!$D$3</f>
        <v>0</v>
      </c>
      <c r="P16" s="42">
        <f>'参加申込書 ①'!$J$3</f>
        <v>0</v>
      </c>
      <c r="Q16" s="42">
        <f>'参加申込書 ①'!$D$4</f>
        <v>0</v>
      </c>
      <c r="R16" s="43">
        <v>15</v>
      </c>
      <c r="S16" s="42" t="str">
        <f>'参加申込書 ①'!Q23</f>
        <v/>
      </c>
      <c r="T16" s="42" t="str">
        <f>'参加申込書 ①'!O23</f>
        <v/>
      </c>
      <c r="U16" s="42"/>
      <c r="V16" s="42" t="str">
        <f>'参加申込書 ①'!R23</f>
        <v/>
      </c>
      <c r="W16" s="42" t="str">
        <f>'参加申込書 ①'!P23</f>
        <v/>
      </c>
      <c r="X16" s="42" t="str">
        <f t="shared" si="3"/>
        <v>kg</v>
      </c>
      <c r="Y16" s="42"/>
      <c r="Z16" s="42"/>
      <c r="AA16" s="42"/>
      <c r="AB16" s="42" t="str">
        <f t="shared" si="4"/>
        <v/>
      </c>
      <c r="AC16" s="42" t="str">
        <f t="shared" si="5"/>
        <v/>
      </c>
      <c r="AD16" s="42" t="str">
        <f>'参加申込書 ①'!Q23</f>
        <v/>
      </c>
      <c r="AE16" s="43" t="s">
        <v>171</v>
      </c>
      <c r="AF16" s="81" t="str">
        <f>IF('参加申込書 ①'!T23=0,"",'参加申込書 ①'!T23)</f>
        <v/>
      </c>
      <c r="AG16" s="42" t="str">
        <f t="shared" si="6"/>
        <v/>
      </c>
      <c r="AH16" s="42" t="str">
        <f t="shared" si="7"/>
        <v/>
      </c>
      <c r="AI16" s="42" t="str">
        <f>IFERROR(VLOOKUP(V16,'参加申込書 ①'!$AD$119:$AM$247,2,FALSE),"")</f>
        <v/>
      </c>
      <c r="AJ16" s="42"/>
      <c r="AK16" s="42"/>
      <c r="AL16" s="42"/>
      <c r="AM16" s="42"/>
      <c r="AO16" s="44" t="s">
        <v>307</v>
      </c>
      <c r="AP16" s="44">
        <v>3</v>
      </c>
      <c r="AQ16" s="110" t="s">
        <v>317</v>
      </c>
    </row>
    <row r="17" spans="1:43">
      <c r="A17" s="42"/>
      <c r="B17" s="42"/>
      <c r="C17" s="127" t="str">
        <f t="shared" si="0"/>
        <v/>
      </c>
      <c r="D17" s="42" t="str">
        <f t="shared" si="1"/>
        <v xml:space="preserve"> </v>
      </c>
      <c r="E17" s="42" t="str">
        <f t="shared" si="2"/>
        <v xml:space="preserve"> </v>
      </c>
      <c r="F17" s="42" t="str">
        <f>SUBSTITUTE(SUBSTITUTE('参加申込書 ①'!C24,"　","")," ","")</f>
        <v/>
      </c>
      <c r="G17" s="42" t="str">
        <f>SUBSTITUTE(SUBSTITUTE('参加申込書 ①'!F24,"　","")," ","")</f>
        <v/>
      </c>
      <c r="H17" s="42" t="str">
        <f>SUBSTITUTE(SUBSTITUTE('参加申込書 ①'!G24,"　","")," ","")</f>
        <v/>
      </c>
      <c r="I17" s="42" t="str">
        <f>SUBSTITUTE(SUBSTITUTE('参加申込書 ①'!H24,"　","")," ","")</f>
        <v/>
      </c>
      <c r="J17" s="42"/>
      <c r="K17" s="42"/>
      <c r="L17" s="42"/>
      <c r="M17" s="42" t="str">
        <f>'参加申込書 ①'!$X$3</f>
        <v>(選択)</v>
      </c>
      <c r="N17" s="42">
        <f>'参加申込書 ①'!$D$4</f>
        <v>0</v>
      </c>
      <c r="O17" s="42">
        <f>'参加申込書 ①'!$D$3</f>
        <v>0</v>
      </c>
      <c r="P17" s="42">
        <f>'参加申込書 ①'!$J$3</f>
        <v>0</v>
      </c>
      <c r="Q17" s="42">
        <f>'参加申込書 ①'!$D$4</f>
        <v>0</v>
      </c>
      <c r="R17" s="43">
        <v>16</v>
      </c>
      <c r="S17" s="42" t="str">
        <f>'参加申込書 ①'!Q24</f>
        <v/>
      </c>
      <c r="T17" s="42" t="str">
        <f>'参加申込書 ①'!O24</f>
        <v/>
      </c>
      <c r="U17" s="42"/>
      <c r="V17" s="42" t="str">
        <f>'参加申込書 ①'!R24</f>
        <v/>
      </c>
      <c r="W17" s="42" t="str">
        <f>'参加申込書 ①'!P24</f>
        <v/>
      </c>
      <c r="X17" s="42" t="str">
        <f t="shared" si="3"/>
        <v>kg</v>
      </c>
      <c r="Y17" s="42"/>
      <c r="Z17" s="42"/>
      <c r="AA17" s="42"/>
      <c r="AB17" s="42" t="str">
        <f t="shared" si="4"/>
        <v/>
      </c>
      <c r="AC17" s="42" t="str">
        <f t="shared" si="5"/>
        <v/>
      </c>
      <c r="AD17" s="42" t="str">
        <f>'参加申込書 ①'!Q24</f>
        <v/>
      </c>
      <c r="AE17" s="43" t="s">
        <v>172</v>
      </c>
      <c r="AF17" s="81" t="str">
        <f>IF('参加申込書 ①'!T24=0,"",'参加申込書 ①'!T24)</f>
        <v/>
      </c>
      <c r="AG17" s="42" t="str">
        <f t="shared" si="6"/>
        <v/>
      </c>
      <c r="AH17" s="42" t="str">
        <f t="shared" si="7"/>
        <v/>
      </c>
      <c r="AI17" s="42" t="str">
        <f>IFERROR(VLOOKUP(V17,'参加申込書 ①'!$AD$119:$AM$247,2,FALSE),"")</f>
        <v/>
      </c>
      <c r="AJ17" s="42"/>
      <c r="AK17" s="42"/>
      <c r="AL17" s="42"/>
      <c r="AM17" s="42"/>
    </row>
    <row r="18" spans="1:43">
      <c r="A18" s="42"/>
      <c r="B18" s="42"/>
      <c r="C18" s="127" t="str">
        <f t="shared" si="0"/>
        <v/>
      </c>
      <c r="D18" s="42" t="str">
        <f t="shared" si="1"/>
        <v xml:space="preserve"> </v>
      </c>
      <c r="E18" s="42" t="str">
        <f t="shared" si="2"/>
        <v xml:space="preserve"> </v>
      </c>
      <c r="F18" s="42" t="str">
        <f>SUBSTITUTE(SUBSTITUTE('参加申込書 ①'!C25,"　","")," ","")</f>
        <v/>
      </c>
      <c r="G18" s="42" t="str">
        <f>SUBSTITUTE(SUBSTITUTE('参加申込書 ①'!F25,"　","")," ","")</f>
        <v/>
      </c>
      <c r="H18" s="42" t="str">
        <f>SUBSTITUTE(SUBSTITUTE('参加申込書 ①'!G25,"　","")," ","")</f>
        <v/>
      </c>
      <c r="I18" s="42" t="str">
        <f>SUBSTITUTE(SUBSTITUTE('参加申込書 ①'!H25,"　","")," ","")</f>
        <v/>
      </c>
      <c r="J18" s="42"/>
      <c r="K18" s="42"/>
      <c r="L18" s="42"/>
      <c r="M18" s="42" t="str">
        <f>'参加申込書 ①'!$X$3</f>
        <v>(選択)</v>
      </c>
      <c r="N18" s="42">
        <f>'参加申込書 ①'!$D$4</f>
        <v>0</v>
      </c>
      <c r="O18" s="42">
        <f>'参加申込書 ①'!$D$3</f>
        <v>0</v>
      </c>
      <c r="P18" s="42">
        <f>'参加申込書 ①'!$J$3</f>
        <v>0</v>
      </c>
      <c r="Q18" s="42">
        <f>'参加申込書 ①'!$D$4</f>
        <v>0</v>
      </c>
      <c r="R18" s="43">
        <v>17</v>
      </c>
      <c r="S18" s="42" t="str">
        <f>'参加申込書 ①'!Q25</f>
        <v/>
      </c>
      <c r="T18" s="42" t="str">
        <f>'参加申込書 ①'!O25</f>
        <v/>
      </c>
      <c r="U18" s="42"/>
      <c r="V18" s="42" t="str">
        <f>'参加申込書 ①'!R25</f>
        <v/>
      </c>
      <c r="W18" s="42" t="str">
        <f>'参加申込書 ①'!P25</f>
        <v/>
      </c>
      <c r="X18" s="42" t="str">
        <f t="shared" si="3"/>
        <v>kg</v>
      </c>
      <c r="Y18" s="42"/>
      <c r="Z18" s="42"/>
      <c r="AA18" s="42"/>
      <c r="AB18" s="42" t="str">
        <f t="shared" si="4"/>
        <v/>
      </c>
      <c r="AC18" s="42" t="str">
        <f t="shared" si="5"/>
        <v/>
      </c>
      <c r="AD18" s="42" t="str">
        <f>'参加申込書 ①'!Q25</f>
        <v/>
      </c>
      <c r="AE18" s="43" t="s">
        <v>173</v>
      </c>
      <c r="AF18" s="81" t="str">
        <f>IF('参加申込書 ①'!T25=0,"",'参加申込書 ①'!T25)</f>
        <v/>
      </c>
      <c r="AG18" s="42" t="str">
        <f t="shared" si="6"/>
        <v/>
      </c>
      <c r="AH18" s="42" t="str">
        <f t="shared" si="7"/>
        <v/>
      </c>
      <c r="AI18" s="42" t="str">
        <f>IFERROR(VLOOKUP(V18,'参加申込書 ①'!$AD$119:$AM$247,2,FALSE),"")</f>
        <v/>
      </c>
      <c r="AJ18" s="42"/>
      <c r="AK18" s="42"/>
      <c r="AL18" s="42"/>
      <c r="AM18" s="42"/>
    </row>
    <row r="19" spans="1:43">
      <c r="A19" s="45"/>
      <c r="B19" s="42"/>
      <c r="C19" s="127" t="str">
        <f t="shared" si="0"/>
        <v/>
      </c>
      <c r="D19" s="42" t="str">
        <f t="shared" si="1"/>
        <v xml:space="preserve"> </v>
      </c>
      <c r="E19" s="42" t="str">
        <f t="shared" si="2"/>
        <v xml:space="preserve"> </v>
      </c>
      <c r="F19" s="42" t="str">
        <f>SUBSTITUTE(SUBSTITUTE('参加申込書 ①'!C26,"　","")," ","")</f>
        <v/>
      </c>
      <c r="G19" s="42" t="str">
        <f>SUBSTITUTE(SUBSTITUTE('参加申込書 ①'!F26,"　","")," ","")</f>
        <v/>
      </c>
      <c r="H19" s="42" t="str">
        <f>SUBSTITUTE(SUBSTITUTE('参加申込書 ①'!G26,"　","")," ","")</f>
        <v/>
      </c>
      <c r="I19" s="42" t="str">
        <f>SUBSTITUTE(SUBSTITUTE('参加申込書 ①'!H26,"　","")," ","")</f>
        <v/>
      </c>
      <c r="J19" s="46"/>
      <c r="K19" s="46"/>
      <c r="L19" s="46"/>
      <c r="M19" s="42" t="str">
        <f>'参加申込書 ①'!$X$3</f>
        <v>(選択)</v>
      </c>
      <c r="N19" s="42">
        <f>'参加申込書 ①'!$D$4</f>
        <v>0</v>
      </c>
      <c r="O19" s="42">
        <f>'参加申込書 ①'!$D$3</f>
        <v>0</v>
      </c>
      <c r="P19" s="46">
        <f>'参加申込書 ①'!$J$3</f>
        <v>0</v>
      </c>
      <c r="Q19" s="42">
        <f>'参加申込書 ①'!$D$4</f>
        <v>0</v>
      </c>
      <c r="R19" s="43">
        <v>18</v>
      </c>
      <c r="S19" s="42" t="str">
        <f>'参加申込書 ①'!Q26</f>
        <v/>
      </c>
      <c r="T19" s="42" t="str">
        <f>'参加申込書 ①'!O26</f>
        <v/>
      </c>
      <c r="U19" s="42"/>
      <c r="V19" s="42" t="str">
        <f>'参加申込書 ①'!R26</f>
        <v/>
      </c>
      <c r="W19" s="42" t="str">
        <f>'参加申込書 ①'!P26</f>
        <v/>
      </c>
      <c r="X19" s="42" t="str">
        <f t="shared" si="3"/>
        <v>kg</v>
      </c>
      <c r="Y19" s="47"/>
      <c r="Z19" s="47"/>
      <c r="AA19" s="47"/>
      <c r="AB19" s="42" t="str">
        <f t="shared" si="4"/>
        <v/>
      </c>
      <c r="AC19" s="42" t="str">
        <f t="shared" si="5"/>
        <v/>
      </c>
      <c r="AD19" s="42" t="str">
        <f>'参加申込書 ①'!Q26</f>
        <v/>
      </c>
      <c r="AE19" s="43" t="s">
        <v>174</v>
      </c>
      <c r="AF19" s="81" t="str">
        <f>IF('参加申込書 ①'!T26=0,"",'参加申込書 ①'!T26)</f>
        <v/>
      </c>
      <c r="AG19" s="42" t="str">
        <f t="shared" si="6"/>
        <v/>
      </c>
      <c r="AH19" s="42" t="str">
        <f t="shared" si="7"/>
        <v/>
      </c>
      <c r="AI19" s="42" t="str">
        <f>IFERROR(VLOOKUP(V19,'参加申込書 ①'!$AD$119:$AM$247,2,FALSE),"")</f>
        <v/>
      </c>
      <c r="AJ19" s="42"/>
      <c r="AK19" s="42"/>
      <c r="AL19" s="42"/>
      <c r="AM19" s="42"/>
    </row>
    <row r="20" spans="1:43">
      <c r="A20" s="42"/>
      <c r="B20" s="42"/>
      <c r="C20" s="127" t="str">
        <f t="shared" si="0"/>
        <v/>
      </c>
      <c r="D20" s="42" t="str">
        <f t="shared" si="1"/>
        <v xml:space="preserve"> </v>
      </c>
      <c r="E20" s="42" t="str">
        <f t="shared" si="2"/>
        <v xml:space="preserve"> </v>
      </c>
      <c r="F20" s="42" t="str">
        <f>SUBSTITUTE(SUBSTITUTE('参加申込書 ①'!C27,"　","")," ","")</f>
        <v/>
      </c>
      <c r="G20" s="42" t="str">
        <f>SUBSTITUTE(SUBSTITUTE('参加申込書 ①'!F27,"　","")," ","")</f>
        <v/>
      </c>
      <c r="H20" s="42" t="str">
        <f>SUBSTITUTE(SUBSTITUTE('参加申込書 ①'!G27,"　","")," ","")</f>
        <v/>
      </c>
      <c r="I20" s="42" t="str">
        <f>SUBSTITUTE(SUBSTITUTE('参加申込書 ①'!H27,"　","")," ","")</f>
        <v/>
      </c>
      <c r="J20" s="42"/>
      <c r="K20" s="42"/>
      <c r="L20" s="42"/>
      <c r="M20" s="42" t="str">
        <f>'参加申込書 ①'!$X$3</f>
        <v>(選択)</v>
      </c>
      <c r="N20" s="42">
        <f>'参加申込書 ①'!$D$4</f>
        <v>0</v>
      </c>
      <c r="O20" s="42">
        <f>'参加申込書 ①'!$D$3</f>
        <v>0</v>
      </c>
      <c r="P20" s="42">
        <f>'参加申込書 ①'!$J$3</f>
        <v>0</v>
      </c>
      <c r="Q20" s="42">
        <f>'参加申込書 ①'!$D$4</f>
        <v>0</v>
      </c>
      <c r="R20" s="43">
        <v>19</v>
      </c>
      <c r="S20" s="42" t="str">
        <f>'参加申込書 ①'!Q27</f>
        <v/>
      </c>
      <c r="T20" s="42" t="str">
        <f>'参加申込書 ①'!O27</f>
        <v/>
      </c>
      <c r="U20" s="42"/>
      <c r="V20" s="42" t="str">
        <f>'参加申込書 ①'!R27</f>
        <v/>
      </c>
      <c r="W20" s="42" t="str">
        <f>'参加申込書 ①'!P27</f>
        <v/>
      </c>
      <c r="X20" s="42" t="str">
        <f t="shared" si="3"/>
        <v>kg</v>
      </c>
      <c r="Y20" s="42"/>
      <c r="Z20" s="42"/>
      <c r="AA20" s="42"/>
      <c r="AB20" s="42" t="str">
        <f t="shared" si="4"/>
        <v/>
      </c>
      <c r="AC20" s="42" t="str">
        <f t="shared" si="5"/>
        <v/>
      </c>
      <c r="AD20" s="42" t="str">
        <f>'参加申込書 ①'!Q27</f>
        <v/>
      </c>
      <c r="AE20" s="43" t="s">
        <v>175</v>
      </c>
      <c r="AF20" s="81" t="str">
        <f>IF('参加申込書 ①'!T27=0,"",'参加申込書 ①'!T27)</f>
        <v/>
      </c>
      <c r="AG20" s="42" t="str">
        <f t="shared" si="6"/>
        <v/>
      </c>
      <c r="AH20" s="42" t="str">
        <f t="shared" si="7"/>
        <v/>
      </c>
      <c r="AI20" s="42" t="str">
        <f>IFERROR(VLOOKUP(V20,'参加申込書 ①'!$AD$119:$AM$247,2,FALSE),"")</f>
        <v/>
      </c>
      <c r="AJ20" s="42"/>
      <c r="AK20" s="42"/>
      <c r="AL20" s="42"/>
      <c r="AM20" s="42"/>
    </row>
    <row r="21" spans="1:43">
      <c r="A21" s="42"/>
      <c r="B21" s="42"/>
      <c r="C21" s="127" t="str">
        <f t="shared" si="0"/>
        <v/>
      </c>
      <c r="D21" s="42" t="str">
        <f t="shared" si="1"/>
        <v xml:space="preserve"> </v>
      </c>
      <c r="E21" s="42" t="str">
        <f t="shared" si="2"/>
        <v xml:space="preserve"> </v>
      </c>
      <c r="F21" s="42" t="str">
        <f>SUBSTITUTE(SUBSTITUTE('参加申込書 ①'!C28,"　","")," ","")</f>
        <v/>
      </c>
      <c r="G21" s="42" t="str">
        <f>SUBSTITUTE(SUBSTITUTE('参加申込書 ①'!F28,"　","")," ","")</f>
        <v/>
      </c>
      <c r="H21" s="42" t="str">
        <f>SUBSTITUTE(SUBSTITUTE('参加申込書 ①'!G28,"　","")," ","")</f>
        <v/>
      </c>
      <c r="I21" s="42" t="str">
        <f>SUBSTITUTE(SUBSTITUTE('参加申込書 ①'!H28,"　","")," ","")</f>
        <v/>
      </c>
      <c r="J21" s="42"/>
      <c r="K21" s="42"/>
      <c r="L21" s="42"/>
      <c r="M21" s="42" t="str">
        <f>'参加申込書 ①'!$X$3</f>
        <v>(選択)</v>
      </c>
      <c r="N21" s="42">
        <f>'参加申込書 ①'!$D$4</f>
        <v>0</v>
      </c>
      <c r="O21" s="42">
        <f>'参加申込書 ①'!$D$3</f>
        <v>0</v>
      </c>
      <c r="P21" s="42">
        <f>'参加申込書 ①'!$J$3</f>
        <v>0</v>
      </c>
      <c r="Q21" s="42">
        <f>'参加申込書 ①'!$D$4</f>
        <v>0</v>
      </c>
      <c r="R21" s="43">
        <v>20</v>
      </c>
      <c r="S21" s="42" t="str">
        <f>'参加申込書 ①'!Q28</f>
        <v/>
      </c>
      <c r="T21" s="42" t="str">
        <f>'参加申込書 ①'!O28</f>
        <v/>
      </c>
      <c r="U21" s="42"/>
      <c r="V21" s="42" t="str">
        <f>'参加申込書 ①'!R28</f>
        <v/>
      </c>
      <c r="W21" s="42" t="str">
        <f>'参加申込書 ①'!P28</f>
        <v/>
      </c>
      <c r="X21" s="42" t="str">
        <f t="shared" si="3"/>
        <v>kg</v>
      </c>
      <c r="Y21" s="42"/>
      <c r="Z21" s="42"/>
      <c r="AA21" s="42"/>
      <c r="AB21" s="42" t="str">
        <f t="shared" si="4"/>
        <v/>
      </c>
      <c r="AC21" s="42" t="str">
        <f t="shared" si="5"/>
        <v/>
      </c>
      <c r="AD21" s="42" t="str">
        <f>'参加申込書 ①'!Q28</f>
        <v/>
      </c>
      <c r="AE21" s="43" t="s">
        <v>176</v>
      </c>
      <c r="AF21" s="81" t="str">
        <f>IF('参加申込書 ①'!T28=0,"",'参加申込書 ①'!T28)</f>
        <v/>
      </c>
      <c r="AG21" s="42" t="str">
        <f t="shared" si="6"/>
        <v/>
      </c>
      <c r="AH21" s="42" t="str">
        <f t="shared" si="7"/>
        <v/>
      </c>
      <c r="AI21" s="42" t="str">
        <f>IFERROR(VLOOKUP(V21,'参加申込書 ①'!$AD$119:$AM$247,2,FALSE),"")</f>
        <v/>
      </c>
      <c r="AJ21" s="42"/>
      <c r="AK21" s="42"/>
      <c r="AL21" s="42"/>
      <c r="AM21" s="42"/>
    </row>
    <row r="22" spans="1:43">
      <c r="A22" s="42"/>
      <c r="B22" s="42"/>
      <c r="C22" s="127" t="str">
        <f t="shared" si="0"/>
        <v/>
      </c>
      <c r="D22" s="42" t="str">
        <f>F22&amp;" "&amp;G22</f>
        <v xml:space="preserve"> </v>
      </c>
      <c r="E22" s="42" t="str">
        <f>H22&amp;" "&amp;I22</f>
        <v xml:space="preserve"> </v>
      </c>
      <c r="F22" s="42" t="str">
        <f>SUBSTITUTE(SUBSTITUTE('参加申込書 ②'!C9,"　","")," ","")</f>
        <v/>
      </c>
      <c r="G22" s="42" t="str">
        <f>SUBSTITUTE(SUBSTITUTE('参加申込書 ②'!F9,"　","")," ","")</f>
        <v/>
      </c>
      <c r="H22" s="42" t="str">
        <f>SUBSTITUTE(SUBSTITUTE('参加申込書 ②'!G9,"　","")," ","")</f>
        <v/>
      </c>
      <c r="I22" s="42" t="str">
        <f>SUBSTITUTE(SUBSTITUTE('参加申込書 ②'!H9,"　","")," ","")</f>
        <v/>
      </c>
      <c r="J22" s="42"/>
      <c r="K22" s="42"/>
      <c r="L22" s="42"/>
      <c r="M22" s="42" t="str">
        <f>'参加申込書 ①'!$X$3</f>
        <v>(選択)</v>
      </c>
      <c r="N22" s="42">
        <f>'参加申込書 ①'!$D$4</f>
        <v>0</v>
      </c>
      <c r="O22" s="42">
        <f>'参加申込書 ①'!$D$3</f>
        <v>0</v>
      </c>
      <c r="P22" s="42">
        <f>'参加申込書 ①'!$J$3</f>
        <v>0</v>
      </c>
      <c r="Q22" s="42">
        <f>'参加申込書 ①'!$D$4</f>
        <v>0</v>
      </c>
      <c r="R22" s="43" t="s">
        <v>277</v>
      </c>
      <c r="S22" s="42" t="str">
        <f>'参加申込書 ②'!Q9</f>
        <v/>
      </c>
      <c r="T22" s="42" t="str">
        <f>'参加申込書 ②'!O9</f>
        <v/>
      </c>
      <c r="U22" s="42"/>
      <c r="V22" s="42" t="str">
        <f>'参加申込書 ②'!R9</f>
        <v/>
      </c>
      <c r="W22" s="42" t="str">
        <f>'参加申込書 ②'!P9</f>
        <v/>
      </c>
      <c r="X22" s="42" t="str">
        <f>S22&amp;"kg"</f>
        <v>kg</v>
      </c>
      <c r="Y22" s="42"/>
      <c r="Z22" s="42"/>
      <c r="AA22" s="42"/>
      <c r="AB22" s="42" t="str">
        <f t="shared" si="4"/>
        <v/>
      </c>
      <c r="AC22" s="42" t="str">
        <f t="shared" si="5"/>
        <v/>
      </c>
      <c r="AD22" s="42" t="str">
        <f>'参加申込書 ②'!Q9</f>
        <v/>
      </c>
      <c r="AE22" s="43" t="s">
        <v>277</v>
      </c>
      <c r="AF22" s="81" t="str">
        <f>IF('参加申込書 ②'!T9=0,"",'参加申込書 ②'!T9)</f>
        <v/>
      </c>
      <c r="AG22" s="42" t="str">
        <f t="shared" si="6"/>
        <v/>
      </c>
      <c r="AH22" s="42" t="str">
        <f t="shared" si="7"/>
        <v/>
      </c>
      <c r="AI22" s="42" t="str">
        <f>IFERROR(VLOOKUP(V22,'参加申込書 ①'!$AD$119:$AM$247,2,FALSE),"")</f>
        <v/>
      </c>
      <c r="AJ22" s="42"/>
      <c r="AK22" s="42"/>
      <c r="AL22" s="42"/>
      <c r="AM22" s="42"/>
    </row>
    <row r="23" spans="1:43">
      <c r="A23" s="42"/>
      <c r="B23" s="42"/>
      <c r="C23" s="127" t="str">
        <f t="shared" si="0"/>
        <v/>
      </c>
      <c r="D23" s="42" t="str">
        <f t="shared" ref="D23:D41" si="8">F23&amp;" "&amp;G23</f>
        <v xml:space="preserve"> </v>
      </c>
      <c r="E23" s="42" t="str">
        <f t="shared" ref="E23:E41" si="9">H23&amp;" "&amp;I23</f>
        <v xml:space="preserve"> </v>
      </c>
      <c r="F23" s="42" t="str">
        <f>SUBSTITUTE(SUBSTITUTE('参加申込書 ②'!C10,"　","")," ","")</f>
        <v/>
      </c>
      <c r="G23" s="42" t="str">
        <f>SUBSTITUTE(SUBSTITUTE('参加申込書 ②'!F10,"　","")," ","")</f>
        <v/>
      </c>
      <c r="H23" s="42" t="str">
        <f>SUBSTITUTE(SUBSTITUTE('参加申込書 ②'!G10,"　","")," ","")</f>
        <v/>
      </c>
      <c r="I23" s="42" t="str">
        <f>SUBSTITUTE(SUBSTITUTE('参加申込書 ②'!H10,"　","")," ","")</f>
        <v/>
      </c>
      <c r="J23" s="42"/>
      <c r="K23" s="42"/>
      <c r="L23" s="42"/>
      <c r="M23" s="42" t="str">
        <f>'参加申込書 ①'!$X$3</f>
        <v>(選択)</v>
      </c>
      <c r="N23" s="42">
        <f>'参加申込書 ①'!$D$4</f>
        <v>0</v>
      </c>
      <c r="O23" s="42">
        <f>'参加申込書 ①'!$D$3</f>
        <v>0</v>
      </c>
      <c r="P23" s="42">
        <f>'参加申込書 ①'!$J$3</f>
        <v>0</v>
      </c>
      <c r="Q23" s="42">
        <f>'参加申込書 ①'!$D$4</f>
        <v>0</v>
      </c>
      <c r="R23" s="43" t="s">
        <v>278</v>
      </c>
      <c r="S23" s="42" t="str">
        <f>'参加申込書 ②'!Q10</f>
        <v/>
      </c>
      <c r="T23" s="42" t="str">
        <f>'参加申込書 ②'!O10</f>
        <v/>
      </c>
      <c r="U23" s="42"/>
      <c r="V23" s="42" t="str">
        <f>'参加申込書 ②'!R10</f>
        <v/>
      </c>
      <c r="W23" s="42" t="str">
        <f>'参加申込書 ②'!P10</f>
        <v/>
      </c>
      <c r="X23" s="42" t="str">
        <f t="shared" ref="X23:X41" si="10">S23&amp;"kg"</f>
        <v>kg</v>
      </c>
      <c r="Y23" s="42"/>
      <c r="Z23" s="42"/>
      <c r="AA23" s="42"/>
      <c r="AB23" s="42" t="str">
        <f t="shared" si="4"/>
        <v/>
      </c>
      <c r="AC23" s="42" t="str">
        <f t="shared" si="5"/>
        <v/>
      </c>
      <c r="AD23" s="42" t="str">
        <f>'参加申込書 ②'!Q10</f>
        <v/>
      </c>
      <c r="AE23" s="43" t="s">
        <v>278</v>
      </c>
      <c r="AF23" s="81" t="str">
        <f>IF('参加申込書 ②'!T10=0,"",'参加申込書 ②'!T10)</f>
        <v/>
      </c>
      <c r="AG23" s="42" t="str">
        <f t="shared" si="6"/>
        <v/>
      </c>
      <c r="AH23" s="42" t="str">
        <f t="shared" si="7"/>
        <v/>
      </c>
      <c r="AI23" s="42" t="str">
        <f>IFERROR(VLOOKUP(V23,'参加申込書 ①'!$AD$119:$AM$247,2,FALSE),"")</f>
        <v/>
      </c>
      <c r="AJ23" s="42"/>
      <c r="AK23" s="42"/>
      <c r="AL23" s="42"/>
      <c r="AM23" s="42"/>
    </row>
    <row r="24" spans="1:43">
      <c r="A24" s="42"/>
      <c r="B24" s="42"/>
      <c r="C24" s="127" t="str">
        <f t="shared" si="0"/>
        <v/>
      </c>
      <c r="D24" s="42" t="str">
        <f t="shared" si="8"/>
        <v xml:space="preserve"> </v>
      </c>
      <c r="E24" s="42" t="str">
        <f t="shared" si="9"/>
        <v xml:space="preserve"> </v>
      </c>
      <c r="F24" s="42" t="str">
        <f>SUBSTITUTE(SUBSTITUTE('参加申込書 ②'!C11,"　","")," ","")</f>
        <v/>
      </c>
      <c r="G24" s="42" t="str">
        <f>SUBSTITUTE(SUBSTITUTE('参加申込書 ②'!F11,"　","")," ","")</f>
        <v/>
      </c>
      <c r="H24" s="42" t="str">
        <f>SUBSTITUTE(SUBSTITUTE('参加申込書 ②'!G11,"　","")," ","")</f>
        <v/>
      </c>
      <c r="I24" s="42" t="str">
        <f>SUBSTITUTE(SUBSTITUTE('参加申込書 ②'!H11,"　","")," ","")</f>
        <v/>
      </c>
      <c r="J24" s="42"/>
      <c r="K24" s="42"/>
      <c r="L24" s="42"/>
      <c r="M24" s="42" t="str">
        <f>'参加申込書 ①'!$X$3</f>
        <v>(選択)</v>
      </c>
      <c r="N24" s="42">
        <f>'参加申込書 ①'!$D$4</f>
        <v>0</v>
      </c>
      <c r="O24" s="42">
        <f>'参加申込書 ①'!$D$3</f>
        <v>0</v>
      </c>
      <c r="P24" s="42">
        <f>'参加申込書 ①'!$J$3</f>
        <v>0</v>
      </c>
      <c r="Q24" s="42">
        <f>'参加申込書 ①'!$D$4</f>
        <v>0</v>
      </c>
      <c r="R24" s="43" t="s">
        <v>279</v>
      </c>
      <c r="S24" s="42" t="str">
        <f>'参加申込書 ②'!Q11</f>
        <v/>
      </c>
      <c r="T24" s="42" t="str">
        <f>'参加申込書 ②'!O11</f>
        <v/>
      </c>
      <c r="U24" s="42"/>
      <c r="V24" s="42" t="str">
        <f>'参加申込書 ②'!R11</f>
        <v/>
      </c>
      <c r="W24" s="42" t="str">
        <f>'参加申込書 ②'!P11</f>
        <v/>
      </c>
      <c r="X24" s="42" t="str">
        <f t="shared" si="10"/>
        <v>kg</v>
      </c>
      <c r="Y24" s="42"/>
      <c r="Z24" s="42"/>
      <c r="AA24" s="42"/>
      <c r="AB24" s="42" t="str">
        <f t="shared" si="4"/>
        <v/>
      </c>
      <c r="AC24" s="42" t="str">
        <f t="shared" si="5"/>
        <v/>
      </c>
      <c r="AD24" s="42" t="str">
        <f>'参加申込書 ②'!Q11</f>
        <v/>
      </c>
      <c r="AE24" s="43" t="s">
        <v>279</v>
      </c>
      <c r="AF24" s="81" t="str">
        <f>IF('参加申込書 ②'!T11=0,"",'参加申込書 ②'!T11)</f>
        <v/>
      </c>
      <c r="AG24" s="42" t="str">
        <f t="shared" si="6"/>
        <v/>
      </c>
      <c r="AH24" s="42" t="str">
        <f t="shared" si="7"/>
        <v/>
      </c>
      <c r="AI24" s="42" t="str">
        <f>IFERROR(VLOOKUP(V24,'参加申込書 ①'!$AD$119:$AM$247,2,FALSE),"")</f>
        <v/>
      </c>
      <c r="AJ24" s="42"/>
      <c r="AK24" s="42"/>
      <c r="AL24" s="42"/>
      <c r="AM24" s="42"/>
    </row>
    <row r="25" spans="1:43">
      <c r="A25" s="42"/>
      <c r="B25" s="42"/>
      <c r="C25" s="127" t="str">
        <f t="shared" si="0"/>
        <v/>
      </c>
      <c r="D25" s="42" t="str">
        <f t="shared" si="8"/>
        <v xml:space="preserve"> </v>
      </c>
      <c r="E25" s="42" t="str">
        <f t="shared" si="9"/>
        <v xml:space="preserve"> </v>
      </c>
      <c r="F25" s="42" t="str">
        <f>SUBSTITUTE(SUBSTITUTE('参加申込書 ②'!C12,"　","")," ","")</f>
        <v/>
      </c>
      <c r="G25" s="42" t="str">
        <f>SUBSTITUTE(SUBSTITUTE('参加申込書 ②'!F12,"　","")," ","")</f>
        <v/>
      </c>
      <c r="H25" s="42" t="str">
        <f>SUBSTITUTE(SUBSTITUTE('参加申込書 ②'!G12,"　","")," ","")</f>
        <v/>
      </c>
      <c r="I25" s="42" t="str">
        <f>SUBSTITUTE(SUBSTITUTE('参加申込書 ②'!H12,"　","")," ","")</f>
        <v/>
      </c>
      <c r="J25" s="42"/>
      <c r="K25" s="42"/>
      <c r="L25" s="42"/>
      <c r="M25" s="42" t="str">
        <f>'参加申込書 ①'!$X$3</f>
        <v>(選択)</v>
      </c>
      <c r="N25" s="42">
        <f>'参加申込書 ①'!$D$4</f>
        <v>0</v>
      </c>
      <c r="O25" s="42">
        <f>'参加申込書 ①'!$D$3</f>
        <v>0</v>
      </c>
      <c r="P25" s="42">
        <f>'参加申込書 ①'!$J$3</f>
        <v>0</v>
      </c>
      <c r="Q25" s="42">
        <f>'参加申込書 ①'!$D$4</f>
        <v>0</v>
      </c>
      <c r="R25" s="43" t="s">
        <v>280</v>
      </c>
      <c r="S25" s="42" t="str">
        <f>'参加申込書 ②'!Q12</f>
        <v/>
      </c>
      <c r="T25" s="42" t="str">
        <f>'参加申込書 ②'!O12</f>
        <v/>
      </c>
      <c r="U25" s="42"/>
      <c r="V25" s="42" t="str">
        <f>'参加申込書 ②'!R12</f>
        <v/>
      </c>
      <c r="W25" s="42" t="str">
        <f>'参加申込書 ②'!P12</f>
        <v/>
      </c>
      <c r="X25" s="42" t="str">
        <f t="shared" si="10"/>
        <v>kg</v>
      </c>
      <c r="Y25" s="42"/>
      <c r="Z25" s="42"/>
      <c r="AA25" s="42"/>
      <c r="AB25" s="42" t="str">
        <f t="shared" si="4"/>
        <v/>
      </c>
      <c r="AC25" s="42" t="str">
        <f t="shared" si="5"/>
        <v/>
      </c>
      <c r="AD25" s="42" t="str">
        <f>'参加申込書 ②'!Q12</f>
        <v/>
      </c>
      <c r="AE25" s="43" t="s">
        <v>280</v>
      </c>
      <c r="AF25" s="81" t="str">
        <f>IF('参加申込書 ②'!T12=0,"",'参加申込書 ②'!T12)</f>
        <v/>
      </c>
      <c r="AG25" s="42" t="str">
        <f t="shared" si="6"/>
        <v/>
      </c>
      <c r="AH25" s="42" t="str">
        <f t="shared" si="7"/>
        <v/>
      </c>
      <c r="AI25" s="42" t="str">
        <f>IFERROR(VLOOKUP(V25,'参加申込書 ①'!$AD$119:$AM$247,2,FALSE),"")</f>
        <v/>
      </c>
      <c r="AJ25" s="42"/>
      <c r="AK25" s="42"/>
      <c r="AL25" s="42"/>
      <c r="AM25" s="42"/>
      <c r="AO25" s="44" t="s">
        <v>199</v>
      </c>
      <c r="AP25" s="44">
        <v>3</v>
      </c>
      <c r="AQ25" s="44" t="s">
        <v>242</v>
      </c>
    </row>
    <row r="26" spans="1:43">
      <c r="A26" s="42"/>
      <c r="B26" s="42"/>
      <c r="C26" s="127" t="str">
        <f t="shared" si="0"/>
        <v/>
      </c>
      <c r="D26" s="42" t="str">
        <f t="shared" si="8"/>
        <v xml:space="preserve"> </v>
      </c>
      <c r="E26" s="42" t="str">
        <f t="shared" si="9"/>
        <v xml:space="preserve"> </v>
      </c>
      <c r="F26" s="42" t="str">
        <f>SUBSTITUTE(SUBSTITUTE('参加申込書 ②'!C13,"　","")," ","")</f>
        <v/>
      </c>
      <c r="G26" s="42" t="str">
        <f>SUBSTITUTE(SUBSTITUTE('参加申込書 ②'!F13,"　","")," ","")</f>
        <v/>
      </c>
      <c r="H26" s="42" t="str">
        <f>SUBSTITUTE(SUBSTITUTE('参加申込書 ②'!G13,"　","")," ","")</f>
        <v/>
      </c>
      <c r="I26" s="42" t="str">
        <f>SUBSTITUTE(SUBSTITUTE('参加申込書 ②'!H13,"　","")," ","")</f>
        <v/>
      </c>
      <c r="J26" s="42"/>
      <c r="K26" s="42"/>
      <c r="L26" s="42"/>
      <c r="M26" s="42" t="str">
        <f>'参加申込書 ①'!$X$3</f>
        <v>(選択)</v>
      </c>
      <c r="N26" s="42">
        <f>'参加申込書 ①'!$D$4</f>
        <v>0</v>
      </c>
      <c r="O26" s="42">
        <f>'参加申込書 ①'!$D$3</f>
        <v>0</v>
      </c>
      <c r="P26" s="42">
        <f>'参加申込書 ①'!$J$3</f>
        <v>0</v>
      </c>
      <c r="Q26" s="42">
        <f>'参加申込書 ①'!$D$4</f>
        <v>0</v>
      </c>
      <c r="R26" s="43" t="s">
        <v>281</v>
      </c>
      <c r="S26" s="42" t="str">
        <f>'参加申込書 ②'!Q13</f>
        <v/>
      </c>
      <c r="T26" s="42" t="str">
        <f>'参加申込書 ②'!O13</f>
        <v/>
      </c>
      <c r="U26" s="42"/>
      <c r="V26" s="42" t="str">
        <f>'参加申込書 ②'!R13</f>
        <v/>
      </c>
      <c r="W26" s="42" t="str">
        <f>'参加申込書 ②'!P13</f>
        <v/>
      </c>
      <c r="X26" s="42" t="str">
        <f t="shared" si="10"/>
        <v>kg</v>
      </c>
      <c r="Y26" s="42"/>
      <c r="Z26" s="42"/>
      <c r="AA26" s="42"/>
      <c r="AB26" s="42" t="str">
        <f t="shared" si="4"/>
        <v/>
      </c>
      <c r="AC26" s="42" t="str">
        <f t="shared" si="5"/>
        <v/>
      </c>
      <c r="AD26" s="42" t="str">
        <f>'参加申込書 ②'!Q13</f>
        <v/>
      </c>
      <c r="AE26" s="43" t="s">
        <v>281</v>
      </c>
      <c r="AF26" s="81" t="str">
        <f>IF('参加申込書 ②'!T13=0,"",'参加申込書 ②'!T13)</f>
        <v/>
      </c>
      <c r="AG26" s="42" t="str">
        <f t="shared" si="6"/>
        <v/>
      </c>
      <c r="AH26" s="42" t="str">
        <f t="shared" si="7"/>
        <v/>
      </c>
      <c r="AI26" s="42" t="str">
        <f>IFERROR(VLOOKUP(V26,'参加申込書 ①'!$AD$119:$AM$247,2,FALSE),"")</f>
        <v/>
      </c>
      <c r="AJ26" s="42"/>
      <c r="AK26" s="42"/>
      <c r="AL26" s="42"/>
      <c r="AM26" s="42"/>
      <c r="AO26" s="44" t="s">
        <v>20</v>
      </c>
      <c r="AP26" s="44">
        <v>4</v>
      </c>
      <c r="AQ26" s="44" t="s">
        <v>152</v>
      </c>
    </row>
    <row r="27" spans="1:43">
      <c r="A27" s="42"/>
      <c r="B27" s="42"/>
      <c r="C27" s="127" t="str">
        <f t="shared" si="0"/>
        <v/>
      </c>
      <c r="D27" s="42" t="str">
        <f t="shared" si="8"/>
        <v xml:space="preserve"> </v>
      </c>
      <c r="E27" s="42" t="str">
        <f t="shared" si="9"/>
        <v xml:space="preserve"> </v>
      </c>
      <c r="F27" s="42" t="str">
        <f>SUBSTITUTE(SUBSTITUTE('参加申込書 ②'!C14,"　","")," ","")</f>
        <v/>
      </c>
      <c r="G27" s="42" t="str">
        <f>SUBSTITUTE(SUBSTITUTE('参加申込書 ②'!F14,"　","")," ","")</f>
        <v/>
      </c>
      <c r="H27" s="42" t="str">
        <f>SUBSTITUTE(SUBSTITUTE('参加申込書 ②'!G14,"　","")," ","")</f>
        <v/>
      </c>
      <c r="I27" s="42" t="str">
        <f>SUBSTITUTE(SUBSTITUTE('参加申込書 ②'!H14,"　","")," ","")</f>
        <v/>
      </c>
      <c r="J27" s="42"/>
      <c r="K27" s="42"/>
      <c r="L27" s="42"/>
      <c r="M27" s="42" t="str">
        <f>'参加申込書 ①'!$X$3</f>
        <v>(選択)</v>
      </c>
      <c r="N27" s="42">
        <f>'参加申込書 ①'!$D$4</f>
        <v>0</v>
      </c>
      <c r="O27" s="42">
        <f>'参加申込書 ①'!$D$3</f>
        <v>0</v>
      </c>
      <c r="P27" s="42">
        <f>'参加申込書 ①'!$J$3</f>
        <v>0</v>
      </c>
      <c r="Q27" s="42">
        <f>'参加申込書 ①'!$D$4</f>
        <v>0</v>
      </c>
      <c r="R27" s="43" t="s">
        <v>282</v>
      </c>
      <c r="S27" s="42" t="str">
        <f>'参加申込書 ②'!Q14</f>
        <v/>
      </c>
      <c r="T27" s="42" t="str">
        <f>'参加申込書 ②'!O14</f>
        <v/>
      </c>
      <c r="U27" s="42"/>
      <c r="V27" s="42" t="str">
        <f>'参加申込書 ②'!R14</f>
        <v/>
      </c>
      <c r="W27" s="42" t="str">
        <f>'参加申込書 ②'!P14</f>
        <v/>
      </c>
      <c r="X27" s="42" t="str">
        <f t="shared" si="10"/>
        <v>kg</v>
      </c>
      <c r="Y27" s="42"/>
      <c r="Z27" s="42"/>
      <c r="AA27" s="42"/>
      <c r="AB27" s="42" t="str">
        <f t="shared" si="4"/>
        <v/>
      </c>
      <c r="AC27" s="42" t="str">
        <f t="shared" si="5"/>
        <v/>
      </c>
      <c r="AD27" s="42" t="str">
        <f>'参加申込書 ②'!Q14</f>
        <v/>
      </c>
      <c r="AE27" s="43" t="s">
        <v>282</v>
      </c>
      <c r="AF27" s="81" t="str">
        <f>IF('参加申込書 ②'!T14=0,"",'参加申込書 ②'!T14)</f>
        <v/>
      </c>
      <c r="AG27" s="42" t="str">
        <f t="shared" si="6"/>
        <v/>
      </c>
      <c r="AH27" s="42" t="str">
        <f t="shared" si="7"/>
        <v/>
      </c>
      <c r="AI27" s="42" t="str">
        <f>IFERROR(VLOOKUP(V27,'参加申込書 ①'!$AD$119:$AM$247,2,FALSE),"")</f>
        <v/>
      </c>
      <c r="AJ27" s="42"/>
      <c r="AK27" s="42"/>
      <c r="AL27" s="42"/>
      <c r="AM27" s="42"/>
      <c r="AO27" s="44" t="s">
        <v>216</v>
      </c>
      <c r="AP27" s="44">
        <v>5</v>
      </c>
      <c r="AQ27" s="44" t="s">
        <v>243</v>
      </c>
    </row>
    <row r="28" spans="1:43">
      <c r="A28" s="45"/>
      <c r="B28" s="42"/>
      <c r="C28" s="127" t="str">
        <f t="shared" si="0"/>
        <v/>
      </c>
      <c r="D28" s="42" t="str">
        <f t="shared" si="8"/>
        <v xml:space="preserve"> </v>
      </c>
      <c r="E28" s="42" t="str">
        <f t="shared" si="9"/>
        <v xml:space="preserve"> </v>
      </c>
      <c r="F28" s="42" t="str">
        <f>SUBSTITUTE(SUBSTITUTE('参加申込書 ②'!C15,"　","")," ","")</f>
        <v/>
      </c>
      <c r="G28" s="42" t="str">
        <f>SUBSTITUTE(SUBSTITUTE('参加申込書 ②'!F15,"　","")," ","")</f>
        <v/>
      </c>
      <c r="H28" s="42" t="str">
        <f>SUBSTITUTE(SUBSTITUTE('参加申込書 ②'!G15,"　","")," ","")</f>
        <v/>
      </c>
      <c r="I28" s="42" t="str">
        <f>SUBSTITUTE(SUBSTITUTE('参加申込書 ②'!H15,"　","")," ","")</f>
        <v/>
      </c>
      <c r="J28" s="42"/>
      <c r="K28" s="42"/>
      <c r="L28" s="42"/>
      <c r="M28" s="42" t="str">
        <f>'参加申込書 ①'!$X$3</f>
        <v>(選択)</v>
      </c>
      <c r="N28" s="42">
        <f>'参加申込書 ①'!$D$4</f>
        <v>0</v>
      </c>
      <c r="O28" s="42">
        <f>'参加申込書 ①'!$D$3</f>
        <v>0</v>
      </c>
      <c r="P28" s="42">
        <f>'参加申込書 ①'!$J$3</f>
        <v>0</v>
      </c>
      <c r="Q28" s="42">
        <f>'参加申込書 ①'!$D$4</f>
        <v>0</v>
      </c>
      <c r="R28" s="43" t="s">
        <v>283</v>
      </c>
      <c r="S28" s="42" t="str">
        <f>'参加申込書 ②'!Q15</f>
        <v/>
      </c>
      <c r="T28" s="42" t="str">
        <f>'参加申込書 ②'!O15</f>
        <v/>
      </c>
      <c r="U28" s="42"/>
      <c r="V28" s="42" t="str">
        <f>'参加申込書 ②'!R15</f>
        <v/>
      </c>
      <c r="W28" s="42" t="str">
        <f>'参加申込書 ②'!P15</f>
        <v/>
      </c>
      <c r="X28" s="42" t="str">
        <f t="shared" si="10"/>
        <v>kg</v>
      </c>
      <c r="Y28" s="42"/>
      <c r="Z28" s="42"/>
      <c r="AA28" s="42"/>
      <c r="AB28" s="42" t="str">
        <f t="shared" si="4"/>
        <v/>
      </c>
      <c r="AC28" s="42" t="str">
        <f t="shared" si="5"/>
        <v/>
      </c>
      <c r="AD28" s="42" t="str">
        <f>'参加申込書 ②'!Q15</f>
        <v/>
      </c>
      <c r="AE28" s="43" t="s">
        <v>283</v>
      </c>
      <c r="AF28" s="81" t="str">
        <f>IF('参加申込書 ②'!T15=0,"",'参加申込書 ②'!T15)</f>
        <v/>
      </c>
      <c r="AG28" s="42" t="str">
        <f t="shared" si="6"/>
        <v/>
      </c>
      <c r="AH28" s="42" t="str">
        <f t="shared" si="7"/>
        <v/>
      </c>
      <c r="AI28" s="42" t="str">
        <f>IFERROR(VLOOKUP(V28,'参加申込書 ①'!$AD$119:$AM$247,2,FALSE),"")</f>
        <v/>
      </c>
      <c r="AJ28" s="42"/>
      <c r="AK28" s="42"/>
      <c r="AL28" s="42"/>
      <c r="AM28" s="42"/>
      <c r="AO28" s="44" t="s">
        <v>22</v>
      </c>
      <c r="AP28" s="44">
        <v>6</v>
      </c>
      <c r="AQ28" s="44" t="s">
        <v>153</v>
      </c>
    </row>
    <row r="29" spans="1:43">
      <c r="A29" s="45"/>
      <c r="B29" s="42"/>
      <c r="C29" s="127" t="str">
        <f t="shared" si="0"/>
        <v/>
      </c>
      <c r="D29" s="42" t="str">
        <f t="shared" si="8"/>
        <v xml:space="preserve"> </v>
      </c>
      <c r="E29" s="42" t="str">
        <f t="shared" si="9"/>
        <v xml:space="preserve"> </v>
      </c>
      <c r="F29" s="42" t="str">
        <f>SUBSTITUTE(SUBSTITUTE('参加申込書 ②'!C16,"　","")," ","")</f>
        <v/>
      </c>
      <c r="G29" s="42" t="str">
        <f>SUBSTITUTE(SUBSTITUTE('参加申込書 ②'!F16,"　","")," ","")</f>
        <v/>
      </c>
      <c r="H29" s="42" t="str">
        <f>SUBSTITUTE(SUBSTITUTE('参加申込書 ②'!G16,"　","")," ","")</f>
        <v/>
      </c>
      <c r="I29" s="42" t="str">
        <f>SUBSTITUTE(SUBSTITUTE('参加申込書 ②'!H16,"　","")," ","")</f>
        <v/>
      </c>
      <c r="J29" s="42"/>
      <c r="K29" s="42"/>
      <c r="L29" s="42"/>
      <c r="M29" s="42" t="str">
        <f>'参加申込書 ①'!$X$3</f>
        <v>(選択)</v>
      </c>
      <c r="N29" s="42">
        <f>'参加申込書 ①'!$D$4</f>
        <v>0</v>
      </c>
      <c r="O29" s="42">
        <f>'参加申込書 ①'!$D$3</f>
        <v>0</v>
      </c>
      <c r="P29" s="42">
        <f>'参加申込書 ①'!$J$3</f>
        <v>0</v>
      </c>
      <c r="Q29" s="42">
        <f>'参加申込書 ①'!$D$4</f>
        <v>0</v>
      </c>
      <c r="R29" s="43" t="s">
        <v>284</v>
      </c>
      <c r="S29" s="42" t="str">
        <f>'参加申込書 ②'!Q16</f>
        <v/>
      </c>
      <c r="T29" s="42" t="str">
        <f>'参加申込書 ②'!O16</f>
        <v/>
      </c>
      <c r="U29" s="42"/>
      <c r="V29" s="42" t="str">
        <f>'参加申込書 ②'!R16</f>
        <v/>
      </c>
      <c r="W29" s="42" t="str">
        <f>'参加申込書 ②'!P16</f>
        <v/>
      </c>
      <c r="X29" s="42" t="str">
        <f t="shared" si="10"/>
        <v>kg</v>
      </c>
      <c r="Y29" s="42"/>
      <c r="Z29" s="42"/>
      <c r="AA29" s="42"/>
      <c r="AB29" s="42" t="str">
        <f t="shared" si="4"/>
        <v/>
      </c>
      <c r="AC29" s="42" t="str">
        <f t="shared" si="5"/>
        <v/>
      </c>
      <c r="AD29" s="42" t="str">
        <f>'参加申込書 ②'!Q16</f>
        <v/>
      </c>
      <c r="AE29" s="43" t="s">
        <v>284</v>
      </c>
      <c r="AF29" s="81" t="str">
        <f>IF('参加申込書 ②'!T16=0,"",'参加申込書 ②'!T16)</f>
        <v/>
      </c>
      <c r="AG29" s="42" t="str">
        <f t="shared" si="6"/>
        <v/>
      </c>
      <c r="AH29" s="42" t="str">
        <f t="shared" si="7"/>
        <v/>
      </c>
      <c r="AI29" s="42" t="str">
        <f>IFERROR(VLOOKUP(V29,'参加申込書 ①'!$AD$119:$AM$247,2,FALSE),"")</f>
        <v/>
      </c>
      <c r="AJ29" s="42"/>
      <c r="AK29" s="42"/>
      <c r="AL29" s="42"/>
      <c r="AM29" s="42"/>
      <c r="AO29" s="44" t="s">
        <v>48</v>
      </c>
      <c r="AP29" s="44">
        <v>7</v>
      </c>
      <c r="AQ29" s="44" t="s">
        <v>154</v>
      </c>
    </row>
    <row r="30" spans="1:43">
      <c r="A30" s="45"/>
      <c r="B30" s="42"/>
      <c r="C30" s="127" t="str">
        <f t="shared" si="0"/>
        <v/>
      </c>
      <c r="D30" s="42" t="str">
        <f t="shared" si="8"/>
        <v xml:space="preserve"> </v>
      </c>
      <c r="E30" s="42" t="str">
        <f t="shared" si="9"/>
        <v xml:space="preserve"> </v>
      </c>
      <c r="F30" s="42" t="str">
        <f>SUBSTITUTE(SUBSTITUTE('参加申込書 ②'!C17,"　","")," ","")</f>
        <v/>
      </c>
      <c r="G30" s="42" t="str">
        <f>SUBSTITUTE(SUBSTITUTE('参加申込書 ②'!F17,"　","")," ","")</f>
        <v/>
      </c>
      <c r="H30" s="42" t="str">
        <f>SUBSTITUTE(SUBSTITUTE('参加申込書 ②'!G17,"　","")," ","")</f>
        <v/>
      </c>
      <c r="I30" s="42" t="str">
        <f>SUBSTITUTE(SUBSTITUTE('参加申込書 ②'!H17,"　","")," ","")</f>
        <v/>
      </c>
      <c r="J30" s="42"/>
      <c r="K30" s="42"/>
      <c r="L30" s="42"/>
      <c r="M30" s="42" t="str">
        <f>'参加申込書 ①'!$X$3</f>
        <v>(選択)</v>
      </c>
      <c r="N30" s="42">
        <f>'参加申込書 ①'!$D$4</f>
        <v>0</v>
      </c>
      <c r="O30" s="42">
        <f>'参加申込書 ①'!$D$3</f>
        <v>0</v>
      </c>
      <c r="P30" s="42">
        <f>'参加申込書 ①'!$J$3</f>
        <v>0</v>
      </c>
      <c r="Q30" s="42">
        <f>'参加申込書 ①'!$D$4</f>
        <v>0</v>
      </c>
      <c r="R30" s="43" t="s">
        <v>285</v>
      </c>
      <c r="S30" s="42" t="str">
        <f>'参加申込書 ②'!Q17</f>
        <v/>
      </c>
      <c r="T30" s="42" t="str">
        <f>'参加申込書 ②'!O17</f>
        <v/>
      </c>
      <c r="U30" s="42"/>
      <c r="V30" s="42" t="str">
        <f>'参加申込書 ②'!R17</f>
        <v/>
      </c>
      <c r="W30" s="42" t="str">
        <f>'参加申込書 ②'!P17</f>
        <v/>
      </c>
      <c r="X30" s="42" t="str">
        <f t="shared" si="10"/>
        <v>kg</v>
      </c>
      <c r="Y30" s="42"/>
      <c r="Z30" s="42"/>
      <c r="AA30" s="42"/>
      <c r="AB30" s="42" t="str">
        <f t="shared" si="4"/>
        <v/>
      </c>
      <c r="AC30" s="42" t="str">
        <f t="shared" si="5"/>
        <v/>
      </c>
      <c r="AD30" s="42" t="str">
        <f>'参加申込書 ②'!Q17</f>
        <v/>
      </c>
      <c r="AE30" s="43" t="s">
        <v>285</v>
      </c>
      <c r="AF30" s="81" t="str">
        <f>IF('参加申込書 ②'!T17=0,"",'参加申込書 ②'!T17)</f>
        <v/>
      </c>
      <c r="AG30" s="42" t="str">
        <f t="shared" si="6"/>
        <v/>
      </c>
      <c r="AH30" s="42" t="str">
        <f t="shared" si="7"/>
        <v/>
      </c>
      <c r="AI30" s="42" t="str">
        <f>IFERROR(VLOOKUP(V30,'参加申込書 ①'!$AD$119:$AM$247,2,FALSE),"")</f>
        <v/>
      </c>
      <c r="AJ30" s="42"/>
      <c r="AK30" s="42"/>
      <c r="AL30" s="42"/>
      <c r="AM30" s="42"/>
    </row>
    <row r="31" spans="1:43">
      <c r="A31" s="42"/>
      <c r="B31" s="42"/>
      <c r="C31" s="127" t="str">
        <f t="shared" si="0"/>
        <v/>
      </c>
      <c r="D31" s="42" t="str">
        <f t="shared" si="8"/>
        <v xml:space="preserve"> </v>
      </c>
      <c r="E31" s="42" t="str">
        <f t="shared" si="9"/>
        <v xml:space="preserve"> </v>
      </c>
      <c r="F31" s="42" t="str">
        <f>SUBSTITUTE(SUBSTITUTE('参加申込書 ②'!C18,"　","")," ","")</f>
        <v/>
      </c>
      <c r="G31" s="42" t="str">
        <f>SUBSTITUTE(SUBSTITUTE('参加申込書 ②'!F18,"　","")," ","")</f>
        <v/>
      </c>
      <c r="H31" s="42" t="str">
        <f>SUBSTITUTE(SUBSTITUTE('参加申込書 ②'!G18,"　","")," ","")</f>
        <v/>
      </c>
      <c r="I31" s="42" t="str">
        <f>SUBSTITUTE(SUBSTITUTE('参加申込書 ②'!H18,"　","")," ","")</f>
        <v/>
      </c>
      <c r="J31" s="42"/>
      <c r="K31" s="42"/>
      <c r="L31" s="42"/>
      <c r="M31" s="42" t="str">
        <f>'参加申込書 ①'!$X$3</f>
        <v>(選択)</v>
      </c>
      <c r="N31" s="42">
        <f>'参加申込書 ①'!$D$4</f>
        <v>0</v>
      </c>
      <c r="O31" s="42">
        <f>'参加申込書 ①'!$D$3</f>
        <v>0</v>
      </c>
      <c r="P31" s="42">
        <f>'参加申込書 ①'!$J$3</f>
        <v>0</v>
      </c>
      <c r="Q31" s="42">
        <f>'参加申込書 ①'!$D$4</f>
        <v>0</v>
      </c>
      <c r="R31" s="43" t="s">
        <v>286</v>
      </c>
      <c r="S31" s="42" t="str">
        <f>'参加申込書 ②'!Q18</f>
        <v/>
      </c>
      <c r="T31" s="42" t="str">
        <f>'参加申込書 ②'!O18</f>
        <v/>
      </c>
      <c r="U31" s="42"/>
      <c r="V31" s="42" t="str">
        <f>'参加申込書 ②'!R18</f>
        <v/>
      </c>
      <c r="W31" s="42" t="str">
        <f>'参加申込書 ②'!P18</f>
        <v/>
      </c>
      <c r="X31" s="42" t="str">
        <f t="shared" si="10"/>
        <v>kg</v>
      </c>
      <c r="Y31" s="42"/>
      <c r="Z31" s="42"/>
      <c r="AA31" s="42"/>
      <c r="AB31" s="42" t="str">
        <f t="shared" si="4"/>
        <v/>
      </c>
      <c r="AC31" s="42" t="str">
        <f t="shared" si="5"/>
        <v/>
      </c>
      <c r="AD31" s="42" t="str">
        <f>'参加申込書 ②'!Q18</f>
        <v/>
      </c>
      <c r="AE31" s="43" t="s">
        <v>286</v>
      </c>
      <c r="AF31" s="81" t="str">
        <f>IF('参加申込書 ②'!T18=0,"",'参加申込書 ②'!T18)</f>
        <v/>
      </c>
      <c r="AG31" s="42" t="str">
        <f t="shared" si="6"/>
        <v/>
      </c>
      <c r="AH31" s="42" t="str">
        <f t="shared" si="7"/>
        <v/>
      </c>
      <c r="AI31" s="42" t="str">
        <f>IFERROR(VLOOKUP(V31,'参加申込書 ①'!$AD$119:$AM$247,2,FALSE),"")</f>
        <v/>
      </c>
      <c r="AJ31" s="42"/>
      <c r="AK31" s="42"/>
      <c r="AL31" s="42"/>
      <c r="AM31" s="42"/>
    </row>
    <row r="32" spans="1:43">
      <c r="A32" s="45"/>
      <c r="B32" s="42"/>
      <c r="C32" s="127" t="str">
        <f t="shared" si="0"/>
        <v/>
      </c>
      <c r="D32" s="42" t="str">
        <f t="shared" si="8"/>
        <v xml:space="preserve"> </v>
      </c>
      <c r="E32" s="42" t="str">
        <f t="shared" si="9"/>
        <v xml:space="preserve"> </v>
      </c>
      <c r="F32" s="42" t="str">
        <f>SUBSTITUTE(SUBSTITUTE('参加申込書 ②'!C19,"　","")," ","")</f>
        <v/>
      </c>
      <c r="G32" s="42" t="str">
        <f>SUBSTITUTE(SUBSTITUTE('参加申込書 ②'!F19,"　","")," ","")</f>
        <v/>
      </c>
      <c r="H32" s="42" t="str">
        <f>SUBSTITUTE(SUBSTITUTE('参加申込書 ②'!G19,"　","")," ","")</f>
        <v/>
      </c>
      <c r="I32" s="42" t="str">
        <f>SUBSTITUTE(SUBSTITUTE('参加申込書 ②'!H19,"　","")," ","")</f>
        <v/>
      </c>
      <c r="J32" s="42"/>
      <c r="K32" s="42"/>
      <c r="L32" s="42"/>
      <c r="M32" s="42" t="str">
        <f>'参加申込書 ①'!$X$3</f>
        <v>(選択)</v>
      </c>
      <c r="N32" s="42">
        <f>'参加申込書 ①'!$D$4</f>
        <v>0</v>
      </c>
      <c r="O32" s="42">
        <f>'参加申込書 ①'!$D$3</f>
        <v>0</v>
      </c>
      <c r="P32" s="42">
        <f>'参加申込書 ①'!$J$3</f>
        <v>0</v>
      </c>
      <c r="Q32" s="42">
        <f>'参加申込書 ①'!$D$4</f>
        <v>0</v>
      </c>
      <c r="R32" s="43" t="s">
        <v>287</v>
      </c>
      <c r="S32" s="42" t="str">
        <f>'参加申込書 ②'!Q19</f>
        <v/>
      </c>
      <c r="T32" s="42" t="str">
        <f>'参加申込書 ②'!O19</f>
        <v/>
      </c>
      <c r="U32" s="42"/>
      <c r="V32" s="42" t="str">
        <f>'参加申込書 ②'!R19</f>
        <v/>
      </c>
      <c r="W32" s="42" t="str">
        <f>'参加申込書 ②'!P19</f>
        <v/>
      </c>
      <c r="X32" s="42" t="str">
        <f t="shared" si="10"/>
        <v>kg</v>
      </c>
      <c r="Y32" s="42"/>
      <c r="Z32" s="42"/>
      <c r="AA32" s="42"/>
      <c r="AB32" s="42" t="str">
        <f t="shared" si="4"/>
        <v/>
      </c>
      <c r="AC32" s="42" t="str">
        <f t="shared" si="5"/>
        <v/>
      </c>
      <c r="AD32" s="42" t="str">
        <f>'参加申込書 ②'!Q19</f>
        <v/>
      </c>
      <c r="AE32" s="43" t="s">
        <v>287</v>
      </c>
      <c r="AF32" s="81" t="str">
        <f>IF('参加申込書 ②'!T19=0,"",'参加申込書 ②'!T19)</f>
        <v/>
      </c>
      <c r="AG32" s="42" t="str">
        <f t="shared" si="6"/>
        <v/>
      </c>
      <c r="AH32" s="42" t="str">
        <f t="shared" si="7"/>
        <v/>
      </c>
      <c r="AI32" s="42" t="str">
        <f>IFERROR(VLOOKUP(V32,'参加申込書 ①'!$AD$119:$AM$247,2,FALSE),"")</f>
        <v/>
      </c>
      <c r="AJ32" s="42"/>
      <c r="AK32" s="42"/>
      <c r="AL32" s="42"/>
      <c r="AM32" s="42"/>
    </row>
    <row r="33" spans="1:43">
      <c r="A33" s="45"/>
      <c r="B33" s="42"/>
      <c r="C33" s="127" t="str">
        <f t="shared" si="0"/>
        <v/>
      </c>
      <c r="D33" s="42" t="str">
        <f t="shared" si="8"/>
        <v xml:space="preserve"> </v>
      </c>
      <c r="E33" s="42" t="str">
        <f t="shared" si="9"/>
        <v xml:space="preserve"> </v>
      </c>
      <c r="F33" s="42" t="str">
        <f>SUBSTITUTE(SUBSTITUTE('参加申込書 ②'!C20,"　","")," ","")</f>
        <v/>
      </c>
      <c r="G33" s="42" t="str">
        <f>SUBSTITUTE(SUBSTITUTE('参加申込書 ②'!F20,"　","")," ","")</f>
        <v/>
      </c>
      <c r="H33" s="42" t="str">
        <f>SUBSTITUTE(SUBSTITUTE('参加申込書 ②'!G20,"　","")," ","")</f>
        <v/>
      </c>
      <c r="I33" s="42" t="str">
        <f>SUBSTITUTE(SUBSTITUTE('参加申込書 ②'!H20,"　","")," ","")</f>
        <v/>
      </c>
      <c r="J33" s="42"/>
      <c r="K33" s="42"/>
      <c r="L33" s="42"/>
      <c r="M33" s="42" t="str">
        <f>'参加申込書 ①'!$X$3</f>
        <v>(選択)</v>
      </c>
      <c r="N33" s="42">
        <f>'参加申込書 ①'!$D$4</f>
        <v>0</v>
      </c>
      <c r="O33" s="42">
        <f>'参加申込書 ①'!$D$3</f>
        <v>0</v>
      </c>
      <c r="P33" s="42">
        <f>'参加申込書 ①'!$J$3</f>
        <v>0</v>
      </c>
      <c r="Q33" s="42">
        <f>'参加申込書 ①'!$D$4</f>
        <v>0</v>
      </c>
      <c r="R33" s="43" t="s">
        <v>288</v>
      </c>
      <c r="S33" s="42" t="str">
        <f>'参加申込書 ②'!Q20</f>
        <v/>
      </c>
      <c r="T33" s="42" t="str">
        <f>'参加申込書 ②'!O20</f>
        <v/>
      </c>
      <c r="U33" s="42"/>
      <c r="V33" s="42" t="str">
        <f>'参加申込書 ②'!R20</f>
        <v/>
      </c>
      <c r="W33" s="42" t="str">
        <f>'参加申込書 ②'!P20</f>
        <v/>
      </c>
      <c r="X33" s="42" t="str">
        <f t="shared" si="10"/>
        <v>kg</v>
      </c>
      <c r="Y33" s="42"/>
      <c r="Z33" s="42"/>
      <c r="AA33" s="42"/>
      <c r="AB33" s="42" t="str">
        <f t="shared" si="4"/>
        <v/>
      </c>
      <c r="AC33" s="42" t="str">
        <f t="shared" si="5"/>
        <v/>
      </c>
      <c r="AD33" s="42" t="str">
        <f>'参加申込書 ②'!Q20</f>
        <v/>
      </c>
      <c r="AE33" s="43" t="s">
        <v>288</v>
      </c>
      <c r="AF33" s="81" t="str">
        <f>IF('参加申込書 ②'!T20=0,"",'参加申込書 ②'!T20)</f>
        <v/>
      </c>
      <c r="AG33" s="42" t="str">
        <f t="shared" si="6"/>
        <v/>
      </c>
      <c r="AH33" s="42" t="str">
        <f t="shared" si="7"/>
        <v/>
      </c>
      <c r="AI33" s="42" t="str">
        <f>IFERROR(VLOOKUP(V33,'参加申込書 ①'!$AD$119:$AM$247,2,FALSE),"")</f>
        <v/>
      </c>
      <c r="AJ33" s="42"/>
      <c r="AK33" s="42"/>
      <c r="AL33" s="42"/>
      <c r="AM33" s="42"/>
    </row>
    <row r="34" spans="1:43">
      <c r="A34" s="42"/>
      <c r="B34" s="42"/>
      <c r="C34" s="127" t="str">
        <f t="shared" si="0"/>
        <v/>
      </c>
      <c r="D34" s="42" t="str">
        <f t="shared" si="8"/>
        <v xml:space="preserve"> </v>
      </c>
      <c r="E34" s="42" t="str">
        <f t="shared" si="9"/>
        <v xml:space="preserve"> </v>
      </c>
      <c r="F34" s="42" t="str">
        <f>SUBSTITUTE(SUBSTITUTE('参加申込書 ②'!C21,"　","")," ","")</f>
        <v/>
      </c>
      <c r="G34" s="42" t="str">
        <f>SUBSTITUTE(SUBSTITUTE('参加申込書 ②'!F21,"　","")," ","")</f>
        <v/>
      </c>
      <c r="H34" s="42" t="str">
        <f>SUBSTITUTE(SUBSTITUTE('参加申込書 ②'!G21,"　","")," ","")</f>
        <v/>
      </c>
      <c r="I34" s="42" t="str">
        <f>SUBSTITUTE(SUBSTITUTE('参加申込書 ②'!H21,"　","")," ","")</f>
        <v/>
      </c>
      <c r="J34" s="42"/>
      <c r="K34" s="42"/>
      <c r="L34" s="42"/>
      <c r="M34" s="42" t="str">
        <f>'参加申込書 ①'!$X$3</f>
        <v>(選択)</v>
      </c>
      <c r="N34" s="42">
        <f>'参加申込書 ①'!$D$4</f>
        <v>0</v>
      </c>
      <c r="O34" s="42">
        <f>'参加申込書 ①'!$D$3</f>
        <v>0</v>
      </c>
      <c r="P34" s="42">
        <f>'参加申込書 ①'!$J$3</f>
        <v>0</v>
      </c>
      <c r="Q34" s="42">
        <f>'参加申込書 ①'!$D$4</f>
        <v>0</v>
      </c>
      <c r="R34" s="43" t="s">
        <v>289</v>
      </c>
      <c r="S34" s="42" t="str">
        <f>'参加申込書 ②'!Q21</f>
        <v/>
      </c>
      <c r="T34" s="42" t="str">
        <f>'参加申込書 ②'!O21</f>
        <v/>
      </c>
      <c r="U34" s="42"/>
      <c r="V34" s="42" t="str">
        <f>'参加申込書 ②'!R21</f>
        <v/>
      </c>
      <c r="W34" s="42" t="str">
        <f>'参加申込書 ②'!P21</f>
        <v/>
      </c>
      <c r="X34" s="42" t="str">
        <f t="shared" si="10"/>
        <v>kg</v>
      </c>
      <c r="Y34" s="42"/>
      <c r="Z34" s="42"/>
      <c r="AA34" s="42"/>
      <c r="AB34" s="42" t="str">
        <f t="shared" si="4"/>
        <v/>
      </c>
      <c r="AC34" s="42" t="str">
        <f t="shared" si="5"/>
        <v/>
      </c>
      <c r="AD34" s="42" t="str">
        <f>'参加申込書 ②'!Q21</f>
        <v/>
      </c>
      <c r="AE34" s="43" t="s">
        <v>289</v>
      </c>
      <c r="AF34" s="81" t="str">
        <f>IF('参加申込書 ②'!T21=0,"",'参加申込書 ②'!T21)</f>
        <v/>
      </c>
      <c r="AG34" s="42" t="str">
        <f t="shared" si="6"/>
        <v/>
      </c>
      <c r="AH34" s="42" t="str">
        <f t="shared" si="7"/>
        <v/>
      </c>
      <c r="AI34" s="42" t="str">
        <f>IFERROR(VLOOKUP(V34,'参加申込書 ①'!$AD$119:$AM$247,2,FALSE),"")</f>
        <v/>
      </c>
      <c r="AJ34" s="42"/>
      <c r="AK34" s="42"/>
      <c r="AL34" s="42"/>
      <c r="AM34" s="42"/>
    </row>
    <row r="35" spans="1:43">
      <c r="A35" s="42"/>
      <c r="B35" s="42"/>
      <c r="C35" s="127" t="str">
        <f t="shared" si="0"/>
        <v/>
      </c>
      <c r="D35" s="42" t="str">
        <f t="shared" si="8"/>
        <v xml:space="preserve"> </v>
      </c>
      <c r="E35" s="42" t="str">
        <f t="shared" si="9"/>
        <v xml:space="preserve"> </v>
      </c>
      <c r="F35" s="42" t="str">
        <f>SUBSTITUTE(SUBSTITUTE('参加申込書 ②'!C22,"　","")," ","")</f>
        <v/>
      </c>
      <c r="G35" s="42" t="str">
        <f>SUBSTITUTE(SUBSTITUTE('参加申込書 ②'!F22,"　","")," ","")</f>
        <v/>
      </c>
      <c r="H35" s="42" t="str">
        <f>SUBSTITUTE(SUBSTITUTE('参加申込書 ②'!G22,"　","")," ","")</f>
        <v/>
      </c>
      <c r="I35" s="42" t="str">
        <f>SUBSTITUTE(SUBSTITUTE('参加申込書 ②'!H22,"　","")," ","")</f>
        <v/>
      </c>
      <c r="J35" s="42"/>
      <c r="K35" s="42"/>
      <c r="L35" s="42"/>
      <c r="M35" s="42" t="str">
        <f>'参加申込書 ①'!$X$3</f>
        <v>(選択)</v>
      </c>
      <c r="N35" s="42">
        <f>'参加申込書 ①'!$D$4</f>
        <v>0</v>
      </c>
      <c r="O35" s="42">
        <f>'参加申込書 ①'!$D$3</f>
        <v>0</v>
      </c>
      <c r="P35" s="42">
        <f>'参加申込書 ①'!$J$3</f>
        <v>0</v>
      </c>
      <c r="Q35" s="42">
        <f>'参加申込書 ①'!$D$4</f>
        <v>0</v>
      </c>
      <c r="R35" s="43" t="s">
        <v>290</v>
      </c>
      <c r="S35" s="42" t="str">
        <f>'参加申込書 ②'!Q22</f>
        <v/>
      </c>
      <c r="T35" s="42" t="str">
        <f>'参加申込書 ②'!O22</f>
        <v/>
      </c>
      <c r="U35" s="42"/>
      <c r="V35" s="42" t="str">
        <f>'参加申込書 ②'!R22</f>
        <v/>
      </c>
      <c r="W35" s="42" t="str">
        <f>'参加申込書 ②'!P22</f>
        <v/>
      </c>
      <c r="X35" s="42" t="str">
        <f t="shared" si="10"/>
        <v>kg</v>
      </c>
      <c r="Y35" s="42"/>
      <c r="Z35" s="42"/>
      <c r="AA35" s="42"/>
      <c r="AB35" s="42" t="str">
        <f t="shared" si="4"/>
        <v/>
      </c>
      <c r="AC35" s="42" t="str">
        <f t="shared" si="5"/>
        <v/>
      </c>
      <c r="AD35" s="42" t="str">
        <f>'参加申込書 ②'!Q22</f>
        <v/>
      </c>
      <c r="AE35" s="43" t="s">
        <v>290</v>
      </c>
      <c r="AF35" s="81" t="str">
        <f>IF('参加申込書 ②'!T22=0,"",'参加申込書 ②'!T22)</f>
        <v/>
      </c>
      <c r="AG35" s="42" t="str">
        <f t="shared" si="6"/>
        <v/>
      </c>
      <c r="AH35" s="42" t="str">
        <f t="shared" si="7"/>
        <v/>
      </c>
      <c r="AI35" s="42" t="str">
        <f>IFERROR(VLOOKUP(V35,'参加申込書 ①'!$AD$119:$AM$247,2,FALSE),"")</f>
        <v/>
      </c>
      <c r="AJ35" s="42"/>
      <c r="AK35" s="42"/>
      <c r="AL35" s="42"/>
      <c r="AM35" s="42"/>
      <c r="AO35" s="44" t="s">
        <v>46</v>
      </c>
      <c r="AP35" s="44">
        <v>1</v>
      </c>
      <c r="AQ35" s="44" t="s">
        <v>155</v>
      </c>
    </row>
    <row r="36" spans="1:43">
      <c r="A36" s="42"/>
      <c r="B36" s="42"/>
      <c r="C36" s="127" t="str">
        <f t="shared" si="0"/>
        <v/>
      </c>
      <c r="D36" s="42" t="str">
        <f t="shared" si="8"/>
        <v xml:space="preserve"> </v>
      </c>
      <c r="E36" s="42" t="str">
        <f t="shared" si="9"/>
        <v xml:space="preserve"> </v>
      </c>
      <c r="F36" s="42" t="str">
        <f>SUBSTITUTE(SUBSTITUTE('参加申込書 ②'!C23,"　","")," ","")</f>
        <v/>
      </c>
      <c r="G36" s="42" t="str">
        <f>SUBSTITUTE(SUBSTITUTE('参加申込書 ②'!F23,"　","")," ","")</f>
        <v/>
      </c>
      <c r="H36" s="42" t="str">
        <f>SUBSTITUTE(SUBSTITUTE('参加申込書 ②'!G23,"　","")," ","")</f>
        <v/>
      </c>
      <c r="I36" s="42" t="str">
        <f>SUBSTITUTE(SUBSTITUTE('参加申込書 ②'!H23,"　","")," ","")</f>
        <v/>
      </c>
      <c r="J36" s="42"/>
      <c r="K36" s="42"/>
      <c r="L36" s="42"/>
      <c r="M36" s="42" t="str">
        <f>'参加申込書 ①'!$X$3</f>
        <v>(選択)</v>
      </c>
      <c r="N36" s="42">
        <f>'参加申込書 ①'!$D$4</f>
        <v>0</v>
      </c>
      <c r="O36" s="42">
        <f>'参加申込書 ①'!$D$3</f>
        <v>0</v>
      </c>
      <c r="P36" s="42">
        <f>'参加申込書 ①'!$J$3</f>
        <v>0</v>
      </c>
      <c r="Q36" s="42">
        <f>'参加申込書 ①'!$D$4</f>
        <v>0</v>
      </c>
      <c r="R36" s="43" t="s">
        <v>291</v>
      </c>
      <c r="S36" s="42" t="str">
        <f>'参加申込書 ②'!Q23</f>
        <v/>
      </c>
      <c r="T36" s="42" t="str">
        <f>'参加申込書 ②'!O23</f>
        <v/>
      </c>
      <c r="U36" s="42"/>
      <c r="V36" s="42" t="str">
        <f>'参加申込書 ②'!R23</f>
        <v/>
      </c>
      <c r="W36" s="42" t="str">
        <f>'参加申込書 ②'!P23</f>
        <v/>
      </c>
      <c r="X36" s="42" t="str">
        <f t="shared" si="10"/>
        <v>kg</v>
      </c>
      <c r="Y36" s="42"/>
      <c r="Z36" s="42"/>
      <c r="AA36" s="42"/>
      <c r="AB36" s="42" t="str">
        <f t="shared" si="4"/>
        <v/>
      </c>
      <c r="AC36" s="42" t="str">
        <f t="shared" si="5"/>
        <v/>
      </c>
      <c r="AD36" s="42" t="str">
        <f>'参加申込書 ②'!Q23</f>
        <v/>
      </c>
      <c r="AE36" s="43" t="s">
        <v>291</v>
      </c>
      <c r="AF36" s="81" t="str">
        <f>IF('参加申込書 ②'!T23=0,"",'参加申込書 ②'!T23)</f>
        <v/>
      </c>
      <c r="AG36" s="42" t="str">
        <f t="shared" si="6"/>
        <v/>
      </c>
      <c r="AH36" s="42" t="str">
        <f t="shared" si="7"/>
        <v/>
      </c>
      <c r="AI36" s="42" t="str">
        <f>IFERROR(VLOOKUP(V36,'参加申込書 ①'!$AD$119:$AM$247,2,FALSE),"")</f>
        <v/>
      </c>
      <c r="AJ36" s="42"/>
      <c r="AK36" s="42"/>
      <c r="AL36" s="42"/>
      <c r="AM36" s="42"/>
      <c r="AO36" s="44" t="s">
        <v>47</v>
      </c>
      <c r="AP36" s="44">
        <v>2</v>
      </c>
      <c r="AQ36" s="44" t="s">
        <v>156</v>
      </c>
    </row>
    <row r="37" spans="1:43">
      <c r="A37" s="42"/>
      <c r="B37" s="42"/>
      <c r="C37" s="127" t="str">
        <f t="shared" si="0"/>
        <v/>
      </c>
      <c r="D37" s="42" t="str">
        <f t="shared" si="8"/>
        <v xml:space="preserve"> </v>
      </c>
      <c r="E37" s="42" t="str">
        <f t="shared" si="9"/>
        <v xml:space="preserve"> </v>
      </c>
      <c r="F37" s="42" t="str">
        <f>SUBSTITUTE(SUBSTITUTE('参加申込書 ②'!C24,"　","")," ","")</f>
        <v/>
      </c>
      <c r="G37" s="42" t="str">
        <f>SUBSTITUTE(SUBSTITUTE('参加申込書 ②'!F24,"　","")," ","")</f>
        <v/>
      </c>
      <c r="H37" s="42" t="str">
        <f>SUBSTITUTE(SUBSTITUTE('参加申込書 ②'!G24,"　","")," ","")</f>
        <v/>
      </c>
      <c r="I37" s="42" t="str">
        <f>SUBSTITUTE(SUBSTITUTE('参加申込書 ②'!H24,"　","")," ","")</f>
        <v/>
      </c>
      <c r="J37" s="42"/>
      <c r="K37" s="42"/>
      <c r="L37" s="42"/>
      <c r="M37" s="42" t="str">
        <f>'参加申込書 ①'!$X$3</f>
        <v>(選択)</v>
      </c>
      <c r="N37" s="42">
        <f>'参加申込書 ①'!$D$4</f>
        <v>0</v>
      </c>
      <c r="O37" s="42">
        <f>'参加申込書 ①'!$D$3</f>
        <v>0</v>
      </c>
      <c r="P37" s="42">
        <f>'参加申込書 ①'!$J$3</f>
        <v>0</v>
      </c>
      <c r="Q37" s="42">
        <f>'参加申込書 ①'!$D$4</f>
        <v>0</v>
      </c>
      <c r="R37" s="43" t="s">
        <v>292</v>
      </c>
      <c r="S37" s="42" t="str">
        <f>'参加申込書 ②'!Q24</f>
        <v/>
      </c>
      <c r="T37" s="42" t="str">
        <f>'参加申込書 ②'!O24</f>
        <v/>
      </c>
      <c r="U37" s="42"/>
      <c r="V37" s="42" t="str">
        <f>'参加申込書 ②'!R24</f>
        <v/>
      </c>
      <c r="W37" s="42" t="str">
        <f>'参加申込書 ②'!P24</f>
        <v/>
      </c>
      <c r="X37" s="42" t="str">
        <f t="shared" si="10"/>
        <v>kg</v>
      </c>
      <c r="Y37" s="42"/>
      <c r="Z37" s="42"/>
      <c r="AA37" s="42"/>
      <c r="AB37" s="42" t="str">
        <f t="shared" si="4"/>
        <v/>
      </c>
      <c r="AC37" s="42" t="str">
        <f t="shared" si="5"/>
        <v/>
      </c>
      <c r="AD37" s="42" t="str">
        <f>'参加申込書 ②'!Q24</f>
        <v/>
      </c>
      <c r="AE37" s="43" t="s">
        <v>292</v>
      </c>
      <c r="AF37" s="81" t="str">
        <f>IF('参加申込書 ②'!T24=0,"",'参加申込書 ②'!T24)</f>
        <v/>
      </c>
      <c r="AG37" s="42" t="str">
        <f t="shared" si="6"/>
        <v/>
      </c>
      <c r="AH37" s="42" t="str">
        <f t="shared" si="7"/>
        <v/>
      </c>
      <c r="AI37" s="42" t="str">
        <f>IFERROR(VLOOKUP(V37,'参加申込書 ①'!$AD$119:$AM$247,2,FALSE),"")</f>
        <v/>
      </c>
      <c r="AJ37" s="42"/>
      <c r="AK37" s="42"/>
      <c r="AL37" s="42"/>
      <c r="AM37" s="42"/>
    </row>
    <row r="38" spans="1:43">
      <c r="A38" s="42"/>
      <c r="B38" s="42"/>
      <c r="C38" s="127" t="str">
        <f t="shared" si="0"/>
        <v/>
      </c>
      <c r="D38" s="42" t="str">
        <f t="shared" si="8"/>
        <v xml:space="preserve"> </v>
      </c>
      <c r="E38" s="42" t="str">
        <f t="shared" si="9"/>
        <v xml:space="preserve"> </v>
      </c>
      <c r="F38" s="42" t="str">
        <f>SUBSTITUTE(SUBSTITUTE('参加申込書 ②'!C25,"　","")," ","")</f>
        <v/>
      </c>
      <c r="G38" s="42" t="str">
        <f>SUBSTITUTE(SUBSTITUTE('参加申込書 ②'!F25,"　","")," ","")</f>
        <v/>
      </c>
      <c r="H38" s="42" t="str">
        <f>SUBSTITUTE(SUBSTITUTE('参加申込書 ②'!G25,"　","")," ","")</f>
        <v/>
      </c>
      <c r="I38" s="42" t="str">
        <f>SUBSTITUTE(SUBSTITUTE('参加申込書 ②'!H25,"　","")," ","")</f>
        <v/>
      </c>
      <c r="J38" s="42"/>
      <c r="K38" s="42"/>
      <c r="L38" s="42"/>
      <c r="M38" s="42" t="str">
        <f>'参加申込書 ①'!$X$3</f>
        <v>(選択)</v>
      </c>
      <c r="N38" s="42">
        <f>'参加申込書 ①'!$D$4</f>
        <v>0</v>
      </c>
      <c r="O38" s="42">
        <f>'参加申込書 ①'!$D$3</f>
        <v>0</v>
      </c>
      <c r="P38" s="42">
        <f>'参加申込書 ①'!$J$3</f>
        <v>0</v>
      </c>
      <c r="Q38" s="42">
        <f>'参加申込書 ①'!$D$4</f>
        <v>0</v>
      </c>
      <c r="R38" s="43" t="s">
        <v>293</v>
      </c>
      <c r="S38" s="42" t="str">
        <f>'参加申込書 ②'!Q25</f>
        <v/>
      </c>
      <c r="T38" s="42" t="str">
        <f>'参加申込書 ②'!O25</f>
        <v/>
      </c>
      <c r="U38" s="42"/>
      <c r="V38" s="42" t="str">
        <f>'参加申込書 ②'!R25</f>
        <v/>
      </c>
      <c r="W38" s="42" t="str">
        <f>'参加申込書 ②'!P25</f>
        <v/>
      </c>
      <c r="X38" s="42" t="str">
        <f t="shared" si="10"/>
        <v>kg</v>
      </c>
      <c r="Y38" s="42"/>
      <c r="Z38" s="42"/>
      <c r="AA38" s="42"/>
      <c r="AB38" s="42" t="str">
        <f t="shared" si="4"/>
        <v/>
      </c>
      <c r="AC38" s="42" t="str">
        <f t="shared" si="5"/>
        <v/>
      </c>
      <c r="AD38" s="42" t="str">
        <f>'参加申込書 ②'!Q25</f>
        <v/>
      </c>
      <c r="AE38" s="43" t="s">
        <v>293</v>
      </c>
      <c r="AF38" s="81" t="str">
        <f>IF('参加申込書 ②'!T25=0,"",'参加申込書 ②'!T25)</f>
        <v/>
      </c>
      <c r="AG38" s="42" t="str">
        <f t="shared" si="6"/>
        <v/>
      </c>
      <c r="AH38" s="42" t="str">
        <f t="shared" si="7"/>
        <v/>
      </c>
      <c r="AI38" s="42" t="str">
        <f>IFERROR(VLOOKUP(V38,'参加申込書 ①'!$AD$119:$AM$247,2,FALSE),"")</f>
        <v/>
      </c>
      <c r="AJ38" s="42"/>
      <c r="AK38" s="42"/>
      <c r="AL38" s="42"/>
      <c r="AM38" s="42"/>
    </row>
    <row r="39" spans="1:43">
      <c r="A39" s="45"/>
      <c r="B39" s="42"/>
      <c r="C39" s="127" t="str">
        <f t="shared" si="0"/>
        <v/>
      </c>
      <c r="D39" s="42" t="str">
        <f t="shared" si="8"/>
        <v xml:space="preserve"> </v>
      </c>
      <c r="E39" s="42" t="str">
        <f t="shared" si="9"/>
        <v xml:space="preserve"> </v>
      </c>
      <c r="F39" s="42" t="str">
        <f>SUBSTITUTE(SUBSTITUTE('参加申込書 ②'!C26,"　","")," ","")</f>
        <v/>
      </c>
      <c r="G39" s="42" t="str">
        <f>SUBSTITUTE(SUBSTITUTE('参加申込書 ②'!F26,"　","")," ","")</f>
        <v/>
      </c>
      <c r="H39" s="42" t="str">
        <f>SUBSTITUTE(SUBSTITUTE('参加申込書 ②'!G26,"　","")," ","")</f>
        <v/>
      </c>
      <c r="I39" s="42" t="str">
        <f>SUBSTITUTE(SUBSTITUTE('参加申込書 ②'!H26,"　","")," ","")</f>
        <v/>
      </c>
      <c r="J39" s="42"/>
      <c r="K39" s="42"/>
      <c r="L39" s="42"/>
      <c r="M39" s="42" t="str">
        <f>'参加申込書 ①'!$X$3</f>
        <v>(選択)</v>
      </c>
      <c r="N39" s="42">
        <f>'参加申込書 ①'!$D$4</f>
        <v>0</v>
      </c>
      <c r="O39" s="42">
        <f>'参加申込書 ①'!$D$3</f>
        <v>0</v>
      </c>
      <c r="P39" s="42">
        <f>'参加申込書 ①'!$J$3</f>
        <v>0</v>
      </c>
      <c r="Q39" s="42">
        <f>'参加申込書 ①'!$D$4</f>
        <v>0</v>
      </c>
      <c r="R39" s="43" t="s">
        <v>294</v>
      </c>
      <c r="S39" s="42" t="str">
        <f>'参加申込書 ②'!Q26</f>
        <v/>
      </c>
      <c r="T39" s="42" t="str">
        <f>'参加申込書 ②'!O26</f>
        <v/>
      </c>
      <c r="U39" s="42"/>
      <c r="V39" s="42" t="str">
        <f>'参加申込書 ②'!R26</f>
        <v/>
      </c>
      <c r="W39" s="42" t="str">
        <f>'参加申込書 ②'!P26</f>
        <v/>
      </c>
      <c r="X39" s="42" t="str">
        <f t="shared" si="10"/>
        <v>kg</v>
      </c>
      <c r="Y39" s="42"/>
      <c r="Z39" s="42"/>
      <c r="AA39" s="42"/>
      <c r="AB39" s="42" t="str">
        <f t="shared" si="4"/>
        <v/>
      </c>
      <c r="AC39" s="42" t="str">
        <f t="shared" si="5"/>
        <v/>
      </c>
      <c r="AD39" s="42" t="str">
        <f>'参加申込書 ②'!Q26</f>
        <v/>
      </c>
      <c r="AE39" s="43" t="s">
        <v>294</v>
      </c>
      <c r="AF39" s="81" t="str">
        <f>IF('参加申込書 ②'!T26=0,"",'参加申込書 ②'!T26)</f>
        <v/>
      </c>
      <c r="AG39" s="42" t="str">
        <f t="shared" si="6"/>
        <v/>
      </c>
      <c r="AH39" s="42" t="str">
        <f t="shared" si="7"/>
        <v/>
      </c>
      <c r="AI39" s="42" t="str">
        <f>IFERROR(VLOOKUP(V39,'参加申込書 ①'!$AD$119:$AM$247,2,FALSE),"")</f>
        <v/>
      </c>
      <c r="AJ39" s="42"/>
      <c r="AK39" s="42"/>
      <c r="AL39" s="42"/>
      <c r="AM39" s="42"/>
    </row>
    <row r="40" spans="1:43">
      <c r="A40" s="42"/>
      <c r="B40" s="42"/>
      <c r="C40" s="127" t="str">
        <f t="shared" si="0"/>
        <v/>
      </c>
      <c r="D40" s="42" t="str">
        <f t="shared" si="8"/>
        <v xml:space="preserve"> </v>
      </c>
      <c r="E40" s="42" t="str">
        <f t="shared" si="9"/>
        <v xml:space="preserve"> </v>
      </c>
      <c r="F40" s="42" t="str">
        <f>SUBSTITUTE(SUBSTITUTE('参加申込書 ②'!C27,"　","")," ","")</f>
        <v/>
      </c>
      <c r="G40" s="42" t="str">
        <f>SUBSTITUTE(SUBSTITUTE('参加申込書 ②'!F27,"　","")," ","")</f>
        <v/>
      </c>
      <c r="H40" s="42" t="str">
        <f>SUBSTITUTE(SUBSTITUTE('参加申込書 ②'!G27,"　","")," ","")</f>
        <v/>
      </c>
      <c r="I40" s="42" t="str">
        <f>SUBSTITUTE(SUBSTITUTE('参加申込書 ②'!H27,"　","")," ","")</f>
        <v/>
      </c>
      <c r="J40" s="42"/>
      <c r="K40" s="42"/>
      <c r="L40" s="42"/>
      <c r="M40" s="42" t="str">
        <f>'参加申込書 ①'!$X$3</f>
        <v>(選択)</v>
      </c>
      <c r="N40" s="42">
        <f>'参加申込書 ①'!$D$4</f>
        <v>0</v>
      </c>
      <c r="O40" s="42">
        <f>'参加申込書 ①'!$D$3</f>
        <v>0</v>
      </c>
      <c r="P40" s="42">
        <f>'参加申込書 ①'!$J$3</f>
        <v>0</v>
      </c>
      <c r="Q40" s="42">
        <f>'参加申込書 ①'!$D$4</f>
        <v>0</v>
      </c>
      <c r="R40" s="43" t="s">
        <v>295</v>
      </c>
      <c r="S40" s="42" t="str">
        <f>'参加申込書 ②'!Q27</f>
        <v/>
      </c>
      <c r="T40" s="42" t="str">
        <f>'参加申込書 ②'!O27</f>
        <v/>
      </c>
      <c r="U40" s="42"/>
      <c r="V40" s="42" t="str">
        <f>'参加申込書 ②'!R27</f>
        <v/>
      </c>
      <c r="W40" s="42" t="str">
        <f>'参加申込書 ②'!P27</f>
        <v/>
      </c>
      <c r="X40" s="42" t="str">
        <f t="shared" si="10"/>
        <v>kg</v>
      </c>
      <c r="Y40" s="42"/>
      <c r="Z40" s="42"/>
      <c r="AA40" s="42"/>
      <c r="AB40" s="42" t="str">
        <f t="shared" si="4"/>
        <v/>
      </c>
      <c r="AC40" s="42" t="str">
        <f t="shared" si="5"/>
        <v/>
      </c>
      <c r="AD40" s="42" t="str">
        <f>'参加申込書 ②'!Q27</f>
        <v/>
      </c>
      <c r="AE40" s="43" t="s">
        <v>295</v>
      </c>
      <c r="AF40" s="81" t="str">
        <f>IF('参加申込書 ②'!T27=0,"",'参加申込書 ②'!T27)</f>
        <v/>
      </c>
      <c r="AG40" s="42" t="str">
        <f t="shared" si="6"/>
        <v/>
      </c>
      <c r="AH40" s="42" t="str">
        <f t="shared" si="7"/>
        <v/>
      </c>
      <c r="AI40" s="42" t="str">
        <f>IFERROR(VLOOKUP(V40,'参加申込書 ①'!$AD$119:$AM$247,2,FALSE),"")</f>
        <v/>
      </c>
      <c r="AJ40" s="42"/>
      <c r="AK40" s="42"/>
      <c r="AL40" s="42"/>
      <c r="AM40" s="42"/>
    </row>
    <row r="41" spans="1:43">
      <c r="A41" s="42"/>
      <c r="B41" s="42"/>
      <c r="C41" s="127" t="str">
        <f t="shared" si="0"/>
        <v/>
      </c>
      <c r="D41" s="42" t="str">
        <f t="shared" si="8"/>
        <v xml:space="preserve"> </v>
      </c>
      <c r="E41" s="42" t="str">
        <f t="shared" si="9"/>
        <v xml:space="preserve"> </v>
      </c>
      <c r="F41" s="42" t="str">
        <f>SUBSTITUTE(SUBSTITUTE('参加申込書 ②'!C28,"　","")," ","")</f>
        <v/>
      </c>
      <c r="G41" s="42" t="str">
        <f>SUBSTITUTE(SUBSTITUTE('参加申込書 ②'!F28,"　","")," ","")</f>
        <v/>
      </c>
      <c r="H41" s="42" t="str">
        <f>SUBSTITUTE(SUBSTITUTE('参加申込書 ②'!G28,"　","")," ","")</f>
        <v/>
      </c>
      <c r="I41" s="42" t="str">
        <f>SUBSTITUTE(SUBSTITUTE('参加申込書 ②'!H28,"　","")," ","")</f>
        <v/>
      </c>
      <c r="J41" s="42"/>
      <c r="K41" s="42"/>
      <c r="L41" s="42"/>
      <c r="M41" s="42" t="str">
        <f>'参加申込書 ①'!$X$3</f>
        <v>(選択)</v>
      </c>
      <c r="N41" s="42">
        <f>'参加申込書 ①'!$D$4</f>
        <v>0</v>
      </c>
      <c r="O41" s="42">
        <f>'参加申込書 ①'!$D$3</f>
        <v>0</v>
      </c>
      <c r="P41" s="42">
        <f>'参加申込書 ①'!$J$3</f>
        <v>0</v>
      </c>
      <c r="Q41" s="42">
        <f>'参加申込書 ①'!$D$4</f>
        <v>0</v>
      </c>
      <c r="R41" s="43" t="s">
        <v>296</v>
      </c>
      <c r="S41" s="42" t="str">
        <f>'参加申込書 ②'!Q28</f>
        <v/>
      </c>
      <c r="T41" s="42" t="str">
        <f>'参加申込書 ②'!O28</f>
        <v/>
      </c>
      <c r="U41" s="42"/>
      <c r="V41" s="42" t="str">
        <f>'参加申込書 ②'!R28</f>
        <v/>
      </c>
      <c r="W41" s="42" t="str">
        <f>'参加申込書 ②'!P28</f>
        <v/>
      </c>
      <c r="X41" s="42" t="str">
        <f t="shared" si="10"/>
        <v>kg</v>
      </c>
      <c r="Y41" s="42"/>
      <c r="Z41" s="42"/>
      <c r="AA41" s="42"/>
      <c r="AB41" s="42" t="str">
        <f t="shared" si="4"/>
        <v/>
      </c>
      <c r="AC41" s="42" t="str">
        <f t="shared" si="5"/>
        <v/>
      </c>
      <c r="AD41" s="42" t="str">
        <f>'参加申込書 ②'!Q28</f>
        <v/>
      </c>
      <c r="AE41" s="43" t="s">
        <v>296</v>
      </c>
      <c r="AF41" s="81" t="str">
        <f>IF('参加申込書 ②'!T28=0,"",'参加申込書 ②'!T28)</f>
        <v/>
      </c>
      <c r="AG41" s="42" t="str">
        <f t="shared" si="6"/>
        <v/>
      </c>
      <c r="AH41" s="42" t="str">
        <f t="shared" si="7"/>
        <v/>
      </c>
      <c r="AI41" s="42" t="str">
        <f>IFERROR(VLOOKUP(V41,'参加申込書 ①'!$AD$119:$AM$247,2,FALSE),"")</f>
        <v/>
      </c>
      <c r="AJ41" s="42"/>
      <c r="AK41" s="42"/>
      <c r="AL41" s="42"/>
      <c r="AM41" s="42"/>
    </row>
    <row r="42" spans="1:43">
      <c r="D42" s="44" t="str">
        <f t="shared" ref="D42:D60" si="11">F42&amp;" "&amp;G42</f>
        <v xml:space="preserve"> </v>
      </c>
      <c r="E42" s="44" t="str">
        <f t="shared" ref="E42:E60" si="12">H42&amp;" "&amp;I42</f>
        <v xml:space="preserve"> </v>
      </c>
    </row>
    <row r="43" spans="1:43">
      <c r="C43" s="111" t="s">
        <v>255</v>
      </c>
      <c r="D43" s="99" t="str">
        <f>F43&amp;" "&amp;G43</f>
        <v xml:space="preserve"> </v>
      </c>
      <c r="E43" s="44" t="str">
        <f t="shared" si="12"/>
        <v xml:space="preserve"> </v>
      </c>
      <c r="F43" s="99" t="str">
        <f>SUBSTITUTE(SUBSTITUTE('参加申込書 ①'!F32,"　","")," ","")</f>
        <v/>
      </c>
      <c r="G43" s="99" t="str">
        <f>SUBSTITUTE(SUBSTITUTE('参加申込書 ①'!G32,"　","")," ","")</f>
        <v/>
      </c>
      <c r="M43" s="99" t="str">
        <f>'参加申込書 ①'!$X$3</f>
        <v>(選択)</v>
      </c>
      <c r="N43" s="99">
        <f>'参加申込書 ①'!$D$4</f>
        <v>0</v>
      </c>
      <c r="O43" s="99">
        <f>'参加申込書 ①'!$D$3</f>
        <v>0</v>
      </c>
      <c r="P43" s="99">
        <f>'参加申込書 ①'!$J$3</f>
        <v>0</v>
      </c>
    </row>
    <row r="44" spans="1:43">
      <c r="C44" s="111" t="s">
        <v>256</v>
      </c>
      <c r="D44" s="99" t="str">
        <f t="shared" si="11"/>
        <v xml:space="preserve"> </v>
      </c>
      <c r="E44" s="44" t="str">
        <f t="shared" si="12"/>
        <v xml:space="preserve"> </v>
      </c>
      <c r="F44" s="99" t="str">
        <f>SUBSTITUTE(SUBSTITUTE('参加申込書 ①'!I32,"　","")," ","")</f>
        <v/>
      </c>
      <c r="G44" s="99" t="str">
        <f>SUBSTITUTE(SUBSTITUTE('参加申込書 ①'!J32,"　","")," ","")</f>
        <v/>
      </c>
      <c r="M44" s="99" t="str">
        <f>'参加申込書 ①'!$X$3</f>
        <v>(選択)</v>
      </c>
      <c r="N44" s="99">
        <f>'参加申込書 ①'!$D$4</f>
        <v>0</v>
      </c>
      <c r="O44" s="99">
        <f>'参加申込書 ①'!$D$3</f>
        <v>0</v>
      </c>
      <c r="P44" s="99">
        <f>'参加申込書 ①'!$J$3</f>
        <v>0</v>
      </c>
    </row>
    <row r="45" spans="1:43">
      <c r="C45" s="111" t="s">
        <v>257</v>
      </c>
      <c r="D45" s="99" t="str">
        <f t="shared" si="11"/>
        <v xml:space="preserve"> </v>
      </c>
      <c r="E45" s="44" t="str">
        <f t="shared" si="12"/>
        <v xml:space="preserve"> </v>
      </c>
      <c r="F45" s="99" t="str">
        <f>SUBSTITUTE(SUBSTITUTE('参加申込書 ①'!T32,"　","")," ","")</f>
        <v/>
      </c>
      <c r="G45" s="99" t="str">
        <f>SUBSTITUTE(SUBSTITUTE('参加申込書 ①'!U32,"　","")," ","")</f>
        <v/>
      </c>
      <c r="M45" s="99" t="str">
        <f>'参加申込書 ①'!$X$3</f>
        <v>(選択)</v>
      </c>
      <c r="N45" s="99">
        <f>'参加申込書 ①'!$D$4</f>
        <v>0</v>
      </c>
      <c r="O45" s="99">
        <f>'参加申込書 ①'!$D$3</f>
        <v>0</v>
      </c>
      <c r="P45" s="99">
        <f>'参加申込書 ①'!$J$3</f>
        <v>0</v>
      </c>
    </row>
    <row r="46" spans="1:43">
      <c r="C46" s="111" t="s">
        <v>258</v>
      </c>
      <c r="D46" s="99" t="str">
        <f t="shared" si="11"/>
        <v xml:space="preserve"> </v>
      </c>
      <c r="E46" s="44" t="str">
        <f t="shared" si="12"/>
        <v xml:space="preserve"> </v>
      </c>
      <c r="F46" s="99" t="str">
        <f>SUBSTITUTE(SUBSTITUTE('参加申込書 ①'!F33,"　","")," ","")</f>
        <v/>
      </c>
      <c r="G46" s="99" t="str">
        <f>SUBSTITUTE(SUBSTITUTE('参加申込書 ①'!G33,"　","")," ","")</f>
        <v/>
      </c>
      <c r="M46" s="99" t="str">
        <f>'参加申込書 ①'!$X$3</f>
        <v>(選択)</v>
      </c>
      <c r="N46" s="99">
        <f>'参加申込書 ①'!$D$4</f>
        <v>0</v>
      </c>
      <c r="O46" s="99">
        <f>'参加申込書 ①'!$D$3</f>
        <v>0</v>
      </c>
      <c r="P46" s="99">
        <f>'参加申込書 ①'!$J$3</f>
        <v>0</v>
      </c>
    </row>
    <row r="47" spans="1:43">
      <c r="C47" s="111" t="s">
        <v>259</v>
      </c>
      <c r="D47" s="99" t="str">
        <f t="shared" si="11"/>
        <v xml:space="preserve"> </v>
      </c>
      <c r="E47" s="44" t="str">
        <f t="shared" si="12"/>
        <v xml:space="preserve"> </v>
      </c>
      <c r="F47" s="99" t="str">
        <f>SUBSTITUTE(SUBSTITUTE('参加申込書 ①'!I33,"　","")," ","")</f>
        <v/>
      </c>
      <c r="G47" s="99" t="str">
        <f>SUBSTITUTE(SUBSTITUTE('参加申込書 ①'!J33,"　","")," ","")</f>
        <v/>
      </c>
      <c r="M47" s="99" t="str">
        <f>'参加申込書 ①'!$X$3</f>
        <v>(選択)</v>
      </c>
      <c r="N47" s="99">
        <f>'参加申込書 ①'!$D$4</f>
        <v>0</v>
      </c>
      <c r="O47" s="99">
        <f>'参加申込書 ①'!$D$3</f>
        <v>0</v>
      </c>
      <c r="P47" s="99">
        <f>'参加申込書 ①'!$J$3</f>
        <v>0</v>
      </c>
    </row>
    <row r="48" spans="1:43">
      <c r="C48" s="111" t="s">
        <v>260</v>
      </c>
      <c r="D48" s="99" t="str">
        <f t="shared" si="11"/>
        <v xml:space="preserve"> </v>
      </c>
      <c r="E48" s="44" t="str">
        <f t="shared" si="12"/>
        <v xml:space="preserve"> </v>
      </c>
      <c r="F48" s="99" t="str">
        <f>SUBSTITUTE(SUBSTITUTE('参加申込書 ①'!T33,"　","")," ","")</f>
        <v/>
      </c>
      <c r="G48" s="99" t="str">
        <f>SUBSTITUTE(SUBSTITUTE('参加申込書 ①'!U33,"　","")," ","")</f>
        <v/>
      </c>
      <c r="M48" s="99" t="str">
        <f>'参加申込書 ①'!$X$3</f>
        <v>(選択)</v>
      </c>
      <c r="N48" s="99">
        <f>'参加申込書 ①'!$D$4</f>
        <v>0</v>
      </c>
      <c r="O48" s="99">
        <f>'参加申込書 ①'!$D$3</f>
        <v>0</v>
      </c>
      <c r="P48" s="99">
        <f>'参加申込書 ①'!$J$3</f>
        <v>0</v>
      </c>
    </row>
    <row r="49" spans="3:16">
      <c r="C49" s="111" t="s">
        <v>261</v>
      </c>
      <c r="D49" s="99" t="str">
        <f t="shared" si="11"/>
        <v xml:space="preserve"> </v>
      </c>
      <c r="E49" s="44" t="str">
        <f t="shared" si="12"/>
        <v xml:space="preserve"> </v>
      </c>
      <c r="F49" s="99" t="str">
        <f>SUBSTITUTE(SUBSTITUTE('参加申込書 ①'!F34,"　","")," ","")</f>
        <v/>
      </c>
      <c r="G49" s="99" t="str">
        <f>SUBSTITUTE(SUBSTITUTE('参加申込書 ①'!G34,"　","")," ","")</f>
        <v/>
      </c>
      <c r="M49" s="99" t="str">
        <f>'参加申込書 ①'!$X$3</f>
        <v>(選択)</v>
      </c>
      <c r="N49" s="99">
        <f>'参加申込書 ①'!$D$4</f>
        <v>0</v>
      </c>
      <c r="O49" s="99">
        <f>'参加申込書 ①'!$D$3</f>
        <v>0</v>
      </c>
      <c r="P49" s="99">
        <f>'参加申込書 ①'!$J$3</f>
        <v>0</v>
      </c>
    </row>
    <row r="50" spans="3:16">
      <c r="C50" s="111" t="s">
        <v>262</v>
      </c>
      <c r="D50" s="99" t="str">
        <f t="shared" si="11"/>
        <v xml:space="preserve"> </v>
      </c>
      <c r="E50" s="44" t="str">
        <f t="shared" si="12"/>
        <v xml:space="preserve"> </v>
      </c>
      <c r="F50" s="99" t="str">
        <f>SUBSTITUTE(SUBSTITUTE('参加申込書 ①'!I34,"　","")," ","")</f>
        <v/>
      </c>
      <c r="G50" s="99" t="str">
        <f>SUBSTITUTE(SUBSTITUTE('参加申込書 ①'!J34,"　","")," ","")</f>
        <v/>
      </c>
      <c r="M50" s="99" t="str">
        <f>'参加申込書 ①'!$X$3</f>
        <v>(選択)</v>
      </c>
      <c r="N50" s="99">
        <f>'参加申込書 ①'!$D$4</f>
        <v>0</v>
      </c>
      <c r="O50" s="99">
        <f>'参加申込書 ①'!$D$3</f>
        <v>0</v>
      </c>
      <c r="P50" s="99">
        <f>'参加申込書 ①'!$J$3</f>
        <v>0</v>
      </c>
    </row>
    <row r="51" spans="3:16">
      <c r="C51" s="111" t="s">
        <v>263</v>
      </c>
      <c r="D51" s="99" t="str">
        <f t="shared" si="11"/>
        <v xml:space="preserve"> </v>
      </c>
      <c r="E51" s="44" t="str">
        <f t="shared" si="12"/>
        <v xml:space="preserve"> </v>
      </c>
      <c r="F51" s="99" t="str">
        <f>SUBSTITUTE(SUBSTITUTE('参加申込書 ①'!T34,"　","")," ","")</f>
        <v/>
      </c>
      <c r="G51" s="99" t="str">
        <f>SUBSTITUTE(SUBSTITUTE('参加申込書 ①'!U34,"　","")," ","")</f>
        <v/>
      </c>
      <c r="M51" s="99" t="str">
        <f>'参加申込書 ①'!$X$3</f>
        <v>(選択)</v>
      </c>
      <c r="N51" s="99">
        <f>'参加申込書 ①'!$D$4</f>
        <v>0</v>
      </c>
      <c r="O51" s="99">
        <f>'参加申込書 ①'!$D$3</f>
        <v>0</v>
      </c>
      <c r="P51" s="99">
        <f>'参加申込書 ①'!$J$3</f>
        <v>0</v>
      </c>
    </row>
    <row r="52" spans="3:16">
      <c r="C52" s="111" t="s">
        <v>264</v>
      </c>
      <c r="D52" s="99" t="str">
        <f t="shared" si="11"/>
        <v xml:space="preserve"> </v>
      </c>
      <c r="E52" s="44" t="str">
        <f t="shared" si="12"/>
        <v xml:space="preserve"> </v>
      </c>
      <c r="F52" s="99" t="str">
        <f>SUBSTITUTE(SUBSTITUTE('参加申込書 ①'!F35,"　","")," ","")</f>
        <v/>
      </c>
      <c r="G52" s="99" t="str">
        <f>SUBSTITUTE(SUBSTITUTE('参加申込書 ①'!G35,"　","")," ","")</f>
        <v/>
      </c>
      <c r="M52" s="99" t="str">
        <f>'参加申込書 ①'!$X$3</f>
        <v>(選択)</v>
      </c>
      <c r="N52" s="99">
        <f>'参加申込書 ①'!$D$4</f>
        <v>0</v>
      </c>
      <c r="O52" s="99">
        <f>'参加申込書 ①'!$D$3</f>
        <v>0</v>
      </c>
      <c r="P52" s="99">
        <f>'参加申込書 ①'!$J$3</f>
        <v>0</v>
      </c>
    </row>
    <row r="53" spans="3:16">
      <c r="C53" s="111" t="s">
        <v>265</v>
      </c>
      <c r="D53" s="99" t="str">
        <f t="shared" si="11"/>
        <v xml:space="preserve"> </v>
      </c>
      <c r="E53" s="44" t="str">
        <f t="shared" si="12"/>
        <v xml:space="preserve"> </v>
      </c>
      <c r="F53" s="99" t="str">
        <f>SUBSTITUTE(SUBSTITUTE('参加申込書 ①'!I35,"　","")," ","")</f>
        <v/>
      </c>
      <c r="G53" s="99" t="str">
        <f>SUBSTITUTE(SUBSTITUTE('参加申込書 ①'!J35,"　","")," ","")</f>
        <v/>
      </c>
      <c r="M53" s="99" t="str">
        <f>'参加申込書 ①'!$X$3</f>
        <v>(選択)</v>
      </c>
      <c r="N53" s="99">
        <f>'参加申込書 ①'!$D$4</f>
        <v>0</v>
      </c>
      <c r="O53" s="99">
        <f>'参加申込書 ①'!$D$3</f>
        <v>0</v>
      </c>
      <c r="P53" s="99">
        <f>'参加申込書 ①'!$J$3</f>
        <v>0</v>
      </c>
    </row>
    <row r="54" spans="3:16">
      <c r="C54" s="111" t="s">
        <v>266</v>
      </c>
      <c r="D54" s="99" t="str">
        <f t="shared" si="11"/>
        <v xml:space="preserve"> </v>
      </c>
      <c r="E54" s="44" t="str">
        <f t="shared" si="12"/>
        <v xml:space="preserve"> </v>
      </c>
      <c r="F54" s="99" t="str">
        <f>SUBSTITUTE(SUBSTITUTE('参加申込書 ①'!T35,"　","")," ","")</f>
        <v/>
      </c>
      <c r="G54" s="99" t="str">
        <f>SUBSTITUTE(SUBSTITUTE('参加申込書 ①'!U35,"　","")," ","")</f>
        <v/>
      </c>
      <c r="M54" s="99" t="str">
        <f>'参加申込書 ①'!$X$3</f>
        <v>(選択)</v>
      </c>
      <c r="N54" s="99">
        <f>'参加申込書 ①'!$D$4</f>
        <v>0</v>
      </c>
      <c r="O54" s="99">
        <f>'参加申込書 ①'!$D$3</f>
        <v>0</v>
      </c>
      <c r="P54" s="99">
        <f>'参加申込書 ①'!$J$3</f>
        <v>0</v>
      </c>
    </row>
    <row r="55" spans="3:16">
      <c r="C55" s="111" t="s">
        <v>267</v>
      </c>
      <c r="D55" s="99" t="str">
        <f t="shared" si="11"/>
        <v xml:space="preserve"> </v>
      </c>
      <c r="E55" s="44" t="str">
        <f t="shared" si="12"/>
        <v xml:space="preserve"> </v>
      </c>
      <c r="F55" s="99" t="str">
        <f>SUBSTITUTE(SUBSTITUTE('参加申込書 ①'!F36,"　","")," ","")</f>
        <v/>
      </c>
      <c r="G55" s="99" t="str">
        <f>SUBSTITUTE(SUBSTITUTE('参加申込書 ①'!G36,"　","")," ","")</f>
        <v/>
      </c>
      <c r="M55" s="99" t="str">
        <f>'参加申込書 ①'!$X$3</f>
        <v>(選択)</v>
      </c>
      <c r="N55" s="99">
        <f>'参加申込書 ①'!$D$4</f>
        <v>0</v>
      </c>
      <c r="O55" s="99">
        <f>'参加申込書 ①'!$D$3</f>
        <v>0</v>
      </c>
      <c r="P55" s="99">
        <f>'参加申込書 ①'!$J$3</f>
        <v>0</v>
      </c>
    </row>
    <row r="56" spans="3:16">
      <c r="C56" s="111" t="s">
        <v>268</v>
      </c>
      <c r="D56" s="99" t="str">
        <f t="shared" si="11"/>
        <v xml:space="preserve"> </v>
      </c>
      <c r="E56" s="44" t="str">
        <f t="shared" si="12"/>
        <v xml:space="preserve"> </v>
      </c>
      <c r="F56" s="99" t="str">
        <f>SUBSTITUTE(SUBSTITUTE('参加申込書 ①'!I36,"　","")," ","")</f>
        <v/>
      </c>
      <c r="G56" s="99" t="str">
        <f>SUBSTITUTE(SUBSTITUTE('参加申込書 ①'!J36,"　","")," ","")</f>
        <v/>
      </c>
      <c r="M56" s="99" t="str">
        <f>'参加申込書 ①'!$X$3</f>
        <v>(選択)</v>
      </c>
      <c r="N56" s="99">
        <f>'参加申込書 ①'!$D$4</f>
        <v>0</v>
      </c>
      <c r="O56" s="99">
        <f>'参加申込書 ①'!$D$3</f>
        <v>0</v>
      </c>
      <c r="P56" s="99">
        <f>'参加申込書 ①'!$J$3</f>
        <v>0</v>
      </c>
    </row>
    <row r="57" spans="3:16">
      <c r="C57" s="111" t="s">
        <v>269</v>
      </c>
      <c r="D57" s="99" t="str">
        <f t="shared" si="11"/>
        <v xml:space="preserve"> </v>
      </c>
      <c r="E57" s="44" t="str">
        <f t="shared" si="12"/>
        <v xml:space="preserve"> </v>
      </c>
      <c r="F57" s="99" t="str">
        <f>SUBSTITUTE(SUBSTITUTE('参加申込書 ①'!T36,"　","")," ","")</f>
        <v/>
      </c>
      <c r="G57" s="99" t="str">
        <f>SUBSTITUTE(SUBSTITUTE('参加申込書 ①'!U36,"　","")," ","")</f>
        <v/>
      </c>
      <c r="M57" s="99" t="str">
        <f>'参加申込書 ①'!$X$3</f>
        <v>(選択)</v>
      </c>
      <c r="N57" s="99">
        <f>'参加申込書 ①'!$D$4</f>
        <v>0</v>
      </c>
      <c r="O57" s="99">
        <f>'参加申込書 ①'!$D$3</f>
        <v>0</v>
      </c>
      <c r="P57" s="99">
        <f>'参加申込書 ①'!$J$3</f>
        <v>0</v>
      </c>
    </row>
    <row r="58" spans="3:16">
      <c r="C58" s="111" t="s">
        <v>270</v>
      </c>
      <c r="D58" s="99" t="str">
        <f t="shared" si="11"/>
        <v xml:space="preserve"> </v>
      </c>
      <c r="E58" s="44" t="str">
        <f t="shared" si="12"/>
        <v xml:space="preserve"> </v>
      </c>
      <c r="F58" s="99" t="str">
        <f>SUBSTITUTE(SUBSTITUTE('参加申込書 ①'!F37,"　","")," ","")</f>
        <v/>
      </c>
      <c r="G58" s="99" t="str">
        <f>SUBSTITUTE(SUBSTITUTE('参加申込書 ①'!G37,"　","")," ","")</f>
        <v/>
      </c>
      <c r="M58" s="99" t="str">
        <f>'参加申込書 ①'!$X$3</f>
        <v>(選択)</v>
      </c>
      <c r="N58" s="99">
        <f>'参加申込書 ①'!$D$4</f>
        <v>0</v>
      </c>
      <c r="O58" s="99">
        <f>'参加申込書 ①'!$D$3</f>
        <v>0</v>
      </c>
      <c r="P58" s="99">
        <f>'参加申込書 ①'!$J$3</f>
        <v>0</v>
      </c>
    </row>
    <row r="59" spans="3:16">
      <c r="C59" s="111" t="s">
        <v>271</v>
      </c>
      <c r="D59" s="99" t="str">
        <f t="shared" si="11"/>
        <v xml:space="preserve"> </v>
      </c>
      <c r="E59" s="44" t="str">
        <f t="shared" si="12"/>
        <v xml:space="preserve"> </v>
      </c>
      <c r="F59" s="99" t="str">
        <f>SUBSTITUTE(SUBSTITUTE('参加申込書 ①'!I37,"　","")," ","")</f>
        <v/>
      </c>
      <c r="G59" s="99" t="str">
        <f>SUBSTITUTE(SUBSTITUTE('参加申込書 ①'!J37,"　","")," ","")</f>
        <v/>
      </c>
      <c r="M59" s="99" t="str">
        <f>'参加申込書 ①'!$X$3</f>
        <v>(選択)</v>
      </c>
      <c r="N59" s="99">
        <f>'参加申込書 ①'!$D$4</f>
        <v>0</v>
      </c>
      <c r="O59" s="99">
        <f>'参加申込書 ①'!$D$3</f>
        <v>0</v>
      </c>
      <c r="P59" s="99">
        <f>'参加申込書 ①'!$J$3</f>
        <v>0</v>
      </c>
    </row>
    <row r="60" spans="3:16">
      <c r="C60" s="111" t="s">
        <v>272</v>
      </c>
      <c r="D60" s="99" t="str">
        <f t="shared" si="11"/>
        <v xml:space="preserve"> </v>
      </c>
      <c r="E60" s="44" t="str">
        <f t="shared" si="12"/>
        <v xml:space="preserve"> </v>
      </c>
      <c r="F60" s="99" t="str">
        <f>SUBSTITUTE(SUBSTITUTE('参加申込書 ①'!T37,"　","")," ","")</f>
        <v/>
      </c>
      <c r="G60" s="99" t="str">
        <f>SUBSTITUTE(SUBSTITUTE('参加申込書 ①'!U37,"　","")," ","")</f>
        <v/>
      </c>
      <c r="M60" s="99" t="str">
        <f>'参加申込書 ①'!$X$3</f>
        <v>(選択)</v>
      </c>
      <c r="N60" s="99">
        <f>'参加申込書 ①'!$D$4</f>
        <v>0</v>
      </c>
      <c r="O60" s="99">
        <f>'参加申込書 ①'!$D$3</f>
        <v>0</v>
      </c>
      <c r="P60" s="99">
        <f>'参加申込書 ①'!$J$3</f>
        <v>0</v>
      </c>
    </row>
  </sheetData>
  <autoFilter ref="A1:Y21" xr:uid="{00000000-0009-0000-0000-000001000000}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topLeftCell="A4" workbookViewId="0">
      <selection activeCell="E13" sqref="E13"/>
    </sheetView>
  </sheetViews>
  <sheetFormatPr defaultColWidth="8.75" defaultRowHeight="13.5"/>
  <cols>
    <col min="1" max="1" width="4.75" style="1" customWidth="1"/>
    <col min="2" max="2" width="3.25" style="1" customWidth="1"/>
    <col min="3" max="5" width="24.75" style="1" customWidth="1"/>
    <col min="6" max="6" width="8.75" style="1"/>
    <col min="7" max="7" width="4.75" style="1" customWidth="1"/>
    <col min="8" max="16384" width="8.75" style="1"/>
  </cols>
  <sheetData>
    <row r="1" spans="1:6">
      <c r="A1" s="1" t="s">
        <v>145</v>
      </c>
    </row>
    <row r="2" spans="1:6">
      <c r="A2" s="1" t="s">
        <v>146</v>
      </c>
    </row>
    <row r="3" spans="1:6">
      <c r="A3" s="1" t="s">
        <v>147</v>
      </c>
    </row>
    <row r="5" spans="1:6" ht="18.75">
      <c r="B5" s="49" t="s">
        <v>148</v>
      </c>
    </row>
    <row r="7" spans="1:6" ht="14.25" thickBot="1"/>
    <row r="8" spans="1:6">
      <c r="C8" s="68" t="s">
        <v>151</v>
      </c>
      <c r="D8" s="66" t="str">
        <f>個人_オーダー表!M2</f>
        <v>(選択)</v>
      </c>
      <c r="E8" s="67">
        <f ca="1">NOW()</f>
        <v>45933.724124768516</v>
      </c>
    </row>
    <row r="9" spans="1:6" ht="21.75" thickBot="1">
      <c r="C9" s="203">
        <f>個人_オーダー表!N2</f>
        <v>0</v>
      </c>
      <c r="D9" s="204"/>
      <c r="E9" s="97">
        <f>'参加申込書 ①'!$D$3</f>
        <v>0</v>
      </c>
    </row>
    <row r="10" spans="1:6" ht="14.25" thickBot="1"/>
    <row r="11" spans="1:6" ht="15" thickTop="1" thickBot="1">
      <c r="B11" s="56"/>
      <c r="C11" s="62" t="s">
        <v>2</v>
      </c>
      <c r="D11" s="54" t="s">
        <v>149</v>
      </c>
      <c r="E11" s="54" t="s">
        <v>140</v>
      </c>
      <c r="F11" s="55" t="s">
        <v>150</v>
      </c>
    </row>
    <row r="12" spans="1:6" ht="14.25">
      <c r="B12" s="59">
        <v>1</v>
      </c>
      <c r="C12" s="63" t="str">
        <f>IF(個人_オーダー表!D2="","",個人_オーダー表!D2)</f>
        <v xml:space="preserve"> </v>
      </c>
      <c r="D12" s="60" t="str">
        <f>IF(個人_オーダー表!E2="","",個人_オーダー表!E2)</f>
        <v xml:space="preserve"> </v>
      </c>
      <c r="E12" s="60" t="str">
        <f>IF(個人_オーダー表!AG2=0,"",個人_オーダー表!AG2&amp;個人_オーダー表!AH2&amp;" "&amp;個人_オーダー表!AD2&amp;"kg")</f>
        <v xml:space="preserve"> kg</v>
      </c>
      <c r="F12" s="61" t="str">
        <f>IF(個人_オーダー表!AF2=0,"",個人_オーダー表!AF2)</f>
        <v/>
      </c>
    </row>
    <row r="13" spans="1:6" ht="14.25">
      <c r="B13" s="57">
        <v>2</v>
      </c>
      <c r="C13" s="64" t="str">
        <f>IF(個人_オーダー表!D3="","",個人_オーダー表!D3)</f>
        <v xml:space="preserve"> </v>
      </c>
      <c r="D13" s="50" t="str">
        <f>IF(個人_オーダー表!E3="","",個人_オーダー表!E3)</f>
        <v xml:space="preserve"> </v>
      </c>
      <c r="E13" s="50" t="str">
        <f>IF(個人_オーダー表!AG3=0,"",個人_オーダー表!AG3&amp;個人_オーダー表!AH3&amp;" "&amp;個人_オーダー表!AD3&amp;"kg")</f>
        <v xml:space="preserve"> kg</v>
      </c>
      <c r="F13" s="51" t="str">
        <f>IF(個人_オーダー表!AF3=0,"",個人_オーダー表!AF3)</f>
        <v/>
      </c>
    </row>
    <row r="14" spans="1:6" ht="14.25">
      <c r="B14" s="57">
        <v>3</v>
      </c>
      <c r="C14" s="64" t="str">
        <f>IF(個人_オーダー表!D4="","",個人_オーダー表!D4)</f>
        <v xml:space="preserve"> </v>
      </c>
      <c r="D14" s="50" t="str">
        <f>IF(個人_オーダー表!E4="","",個人_オーダー表!E4)</f>
        <v xml:space="preserve"> </v>
      </c>
      <c r="E14" s="50" t="str">
        <f>IF(個人_オーダー表!AG4=0,"",個人_オーダー表!AG4&amp;個人_オーダー表!AH4&amp;" "&amp;個人_オーダー表!AD4&amp;"kg")</f>
        <v xml:space="preserve"> kg</v>
      </c>
      <c r="F14" s="51" t="str">
        <f>IF(個人_オーダー表!AF4=0,"",個人_オーダー表!AF4)</f>
        <v/>
      </c>
    </row>
    <row r="15" spans="1:6" ht="14.25">
      <c r="B15" s="57">
        <v>4</v>
      </c>
      <c r="C15" s="64" t="str">
        <f>IF(個人_オーダー表!D5="","",個人_オーダー表!D5)</f>
        <v xml:space="preserve"> </v>
      </c>
      <c r="D15" s="50" t="str">
        <f>IF(個人_オーダー表!E5="","",個人_オーダー表!E5)</f>
        <v xml:space="preserve"> </v>
      </c>
      <c r="E15" s="50" t="str">
        <f>IF(個人_オーダー表!AG5=0,"",個人_オーダー表!AG5&amp;個人_オーダー表!AH5&amp;" "&amp;個人_オーダー表!AD5&amp;"kg")</f>
        <v xml:space="preserve"> kg</v>
      </c>
      <c r="F15" s="51" t="str">
        <f>IF(個人_オーダー表!AF5=0,"",個人_オーダー表!AF5)</f>
        <v/>
      </c>
    </row>
    <row r="16" spans="1:6" ht="15" thickBot="1">
      <c r="B16" s="82">
        <v>5</v>
      </c>
      <c r="C16" s="83" t="str">
        <f>IF(個人_オーダー表!D6="","",個人_オーダー表!D6)</f>
        <v xml:space="preserve"> </v>
      </c>
      <c r="D16" s="84" t="str">
        <f>IF(個人_オーダー表!E6="","",個人_オーダー表!E6)</f>
        <v xml:space="preserve"> </v>
      </c>
      <c r="E16" s="84" t="str">
        <f>IF(個人_オーダー表!AG6=0,"",個人_オーダー表!AG6&amp;個人_オーダー表!AH6&amp;" "&amp;個人_オーダー表!AD6&amp;"kg")</f>
        <v xml:space="preserve"> kg</v>
      </c>
      <c r="F16" s="85" t="str">
        <f>IF(個人_オーダー表!AF6=0,"",個人_オーダー表!AF6)</f>
        <v/>
      </c>
    </row>
    <row r="17" spans="2:6" ht="14.25">
      <c r="B17" s="59">
        <v>6</v>
      </c>
      <c r="C17" s="63" t="str">
        <f>IF(個人_オーダー表!D7="","",個人_オーダー表!D7)</f>
        <v xml:space="preserve"> </v>
      </c>
      <c r="D17" s="60" t="str">
        <f>IF(個人_オーダー表!E7="","",個人_オーダー表!E7)</f>
        <v xml:space="preserve"> </v>
      </c>
      <c r="E17" s="60" t="str">
        <f>IF(個人_オーダー表!AG7=0,"",個人_オーダー表!AG7&amp;個人_オーダー表!AH7&amp;" "&amp;個人_オーダー表!AD7&amp;"kg")</f>
        <v xml:space="preserve"> kg</v>
      </c>
      <c r="F17" s="61" t="str">
        <f>IF(個人_オーダー表!AF7=0,"",個人_オーダー表!AF7)</f>
        <v/>
      </c>
    </row>
    <row r="18" spans="2:6" ht="14.25">
      <c r="B18" s="57">
        <v>7</v>
      </c>
      <c r="C18" s="64" t="str">
        <f>IF(個人_オーダー表!D8="","",個人_オーダー表!D8)</f>
        <v xml:space="preserve"> </v>
      </c>
      <c r="D18" s="50" t="str">
        <f>IF(個人_オーダー表!E8="","",個人_オーダー表!E8)</f>
        <v xml:space="preserve"> </v>
      </c>
      <c r="E18" s="50" t="str">
        <f>IF(個人_オーダー表!AG8=0,"",個人_オーダー表!AG8&amp;個人_オーダー表!AH8&amp;" "&amp;個人_オーダー表!AD8&amp;"kg")</f>
        <v xml:space="preserve"> kg</v>
      </c>
      <c r="F18" s="51" t="str">
        <f>IF(個人_オーダー表!AF8=0,"",個人_オーダー表!AF8)</f>
        <v/>
      </c>
    </row>
    <row r="19" spans="2:6" ht="14.25">
      <c r="B19" s="57">
        <v>8</v>
      </c>
      <c r="C19" s="64" t="str">
        <f>IF(個人_オーダー表!D9="","",個人_オーダー表!D9)</f>
        <v xml:space="preserve"> </v>
      </c>
      <c r="D19" s="50" t="str">
        <f>IF(個人_オーダー表!E9="","",個人_オーダー表!E9)</f>
        <v xml:space="preserve"> </v>
      </c>
      <c r="E19" s="50" t="str">
        <f>IF(個人_オーダー表!AG9=0,"",個人_オーダー表!AG9&amp;個人_オーダー表!AH9&amp;" "&amp;個人_オーダー表!AD9&amp;"kg")</f>
        <v xml:space="preserve"> kg</v>
      </c>
      <c r="F19" s="51" t="str">
        <f>IF(個人_オーダー表!AF9=0,"",個人_オーダー表!AF9)</f>
        <v/>
      </c>
    </row>
    <row r="20" spans="2:6" ht="14.25">
      <c r="B20" s="57">
        <v>9</v>
      </c>
      <c r="C20" s="64" t="str">
        <f>IF(個人_オーダー表!D10="","",個人_オーダー表!D10)</f>
        <v xml:space="preserve"> </v>
      </c>
      <c r="D20" s="50" t="str">
        <f>IF(個人_オーダー表!E10="","",個人_オーダー表!E10)</f>
        <v xml:space="preserve"> </v>
      </c>
      <c r="E20" s="50" t="str">
        <f>IF(個人_オーダー表!AG10=0,"",個人_オーダー表!AG10&amp;個人_オーダー表!AH10&amp;" "&amp;個人_オーダー表!AD10&amp;"kg")</f>
        <v xml:space="preserve"> kg</v>
      </c>
      <c r="F20" s="51" t="str">
        <f>IF(個人_オーダー表!AF10=0,"",個人_オーダー表!AF10)</f>
        <v/>
      </c>
    </row>
    <row r="21" spans="2:6" ht="15" thickBot="1">
      <c r="B21" s="90">
        <v>10</v>
      </c>
      <c r="C21" s="91" t="str">
        <f>IF(個人_オーダー表!D11="","",個人_オーダー表!D11)</f>
        <v xml:space="preserve"> </v>
      </c>
      <c r="D21" s="92" t="str">
        <f>IF(個人_オーダー表!E11="","",個人_オーダー表!E11)</f>
        <v xml:space="preserve"> </v>
      </c>
      <c r="E21" s="92" t="str">
        <f>IF(個人_オーダー表!AG11=0,"",個人_オーダー表!AG11&amp;個人_オーダー表!AH11&amp;" "&amp;個人_オーダー表!AD11&amp;"kg")</f>
        <v xml:space="preserve"> kg</v>
      </c>
      <c r="F21" s="93" t="str">
        <f>IF(個人_オーダー表!AF11=0,"",個人_オーダー表!AF11)</f>
        <v/>
      </c>
    </row>
    <row r="22" spans="2:6" ht="14.25">
      <c r="B22" s="86">
        <v>11</v>
      </c>
      <c r="C22" s="87" t="str">
        <f>IF(個人_オーダー表!D12="","",個人_オーダー表!D12)</f>
        <v xml:space="preserve"> </v>
      </c>
      <c r="D22" s="88" t="str">
        <f>IF(個人_オーダー表!E12="","",個人_オーダー表!E12)</f>
        <v xml:space="preserve"> </v>
      </c>
      <c r="E22" s="88" t="str">
        <f>IF(個人_オーダー表!AG12=0,"",個人_オーダー表!AG12&amp;個人_オーダー表!AH12&amp;" "&amp;個人_オーダー表!AD12&amp;"kg")</f>
        <v xml:space="preserve"> kg</v>
      </c>
      <c r="F22" s="89" t="str">
        <f>IF(個人_オーダー表!AF12=0,"",個人_オーダー表!AF12)</f>
        <v/>
      </c>
    </row>
    <row r="23" spans="2:6" ht="14.25">
      <c r="B23" s="57">
        <v>12</v>
      </c>
      <c r="C23" s="64" t="str">
        <f>IF(個人_オーダー表!D13="","",個人_オーダー表!D13)</f>
        <v xml:space="preserve"> </v>
      </c>
      <c r="D23" s="50" t="str">
        <f>IF(個人_オーダー表!E13="","",個人_オーダー表!E13)</f>
        <v xml:space="preserve"> </v>
      </c>
      <c r="E23" s="50" t="str">
        <f>IF(個人_オーダー表!AG13=0,"",個人_オーダー表!AG13&amp;個人_オーダー表!AH13&amp;" "&amp;個人_オーダー表!AD13&amp;"kg")</f>
        <v xml:space="preserve"> kg</v>
      </c>
      <c r="F23" s="51" t="str">
        <f>IF(個人_オーダー表!AF13=0,"",個人_オーダー表!AF13)</f>
        <v/>
      </c>
    </row>
    <row r="24" spans="2:6" ht="14.25">
      <c r="B24" s="57">
        <v>13</v>
      </c>
      <c r="C24" s="64" t="str">
        <f>IF(個人_オーダー表!D14="","",個人_オーダー表!D14)</f>
        <v xml:space="preserve"> </v>
      </c>
      <c r="D24" s="50" t="str">
        <f>IF(個人_オーダー表!E14="","",個人_オーダー表!E14)</f>
        <v xml:space="preserve"> </v>
      </c>
      <c r="E24" s="50" t="str">
        <f>IF(個人_オーダー表!AG14=0,"",個人_オーダー表!AG14&amp;個人_オーダー表!AH14&amp;" "&amp;個人_オーダー表!AD14&amp;"kg")</f>
        <v xml:space="preserve"> kg</v>
      </c>
      <c r="F24" s="51" t="str">
        <f>IF(個人_オーダー表!AF14=0,"",個人_オーダー表!AF14)</f>
        <v/>
      </c>
    </row>
    <row r="25" spans="2:6" ht="14.25">
      <c r="B25" s="57">
        <v>14</v>
      </c>
      <c r="C25" s="64" t="str">
        <f>IF(個人_オーダー表!D15="","",個人_オーダー表!D15)</f>
        <v xml:space="preserve"> </v>
      </c>
      <c r="D25" s="50" t="str">
        <f>IF(個人_オーダー表!E15="","",個人_オーダー表!E15)</f>
        <v xml:space="preserve"> </v>
      </c>
      <c r="E25" s="50" t="str">
        <f>IF(個人_オーダー表!AG15=0,"",個人_オーダー表!AG15&amp;個人_オーダー表!AH15&amp;" "&amp;個人_オーダー表!AD15&amp;"kg")</f>
        <v xml:space="preserve"> kg</v>
      </c>
      <c r="F25" s="51" t="str">
        <f>IF(個人_オーダー表!AF15=0,"",個人_オーダー表!AF15)</f>
        <v/>
      </c>
    </row>
    <row r="26" spans="2:6" ht="15" thickBot="1">
      <c r="B26" s="82">
        <v>15</v>
      </c>
      <c r="C26" s="83" t="str">
        <f>IF(個人_オーダー表!D16="","",個人_オーダー表!D16)</f>
        <v xml:space="preserve"> </v>
      </c>
      <c r="D26" s="84" t="str">
        <f>IF(個人_オーダー表!E16="","",個人_オーダー表!E16)</f>
        <v xml:space="preserve"> </v>
      </c>
      <c r="E26" s="84" t="str">
        <f>IF(個人_オーダー表!AG16=0,"",個人_オーダー表!AG16&amp;個人_オーダー表!AH16&amp;" "&amp;個人_オーダー表!AD16&amp;"kg")</f>
        <v xml:space="preserve"> kg</v>
      </c>
      <c r="F26" s="85" t="str">
        <f>IF(個人_オーダー表!AF16=0,"",個人_オーダー表!AF16)</f>
        <v/>
      </c>
    </row>
    <row r="27" spans="2:6" ht="14.25">
      <c r="B27" s="94">
        <v>16</v>
      </c>
      <c r="C27" s="63" t="str">
        <f>IF(個人_オーダー表!D17="","",個人_オーダー表!D17)</f>
        <v xml:space="preserve"> </v>
      </c>
      <c r="D27" s="60" t="str">
        <f>IF(個人_オーダー表!E17="","",個人_オーダー表!E17)</f>
        <v xml:space="preserve"> </v>
      </c>
      <c r="E27" s="60" t="str">
        <f>IF(個人_オーダー表!AG17=0,"",個人_オーダー表!AG17&amp;個人_オーダー表!AH17&amp;" "&amp;個人_オーダー表!AD17&amp;"kg")</f>
        <v xml:space="preserve"> kg</v>
      </c>
      <c r="F27" s="61" t="str">
        <f>IF(個人_オーダー表!AF17=0,"",個人_オーダー表!AF17)</f>
        <v/>
      </c>
    </row>
    <row r="28" spans="2:6" ht="14.25">
      <c r="B28" s="57">
        <v>17</v>
      </c>
      <c r="C28" s="64" t="str">
        <f>IF(個人_オーダー表!D18="","",個人_オーダー表!D18)</f>
        <v xml:space="preserve"> </v>
      </c>
      <c r="D28" s="50" t="str">
        <f>IF(個人_オーダー表!E18="","",個人_オーダー表!E18)</f>
        <v xml:space="preserve"> </v>
      </c>
      <c r="E28" s="50" t="str">
        <f>IF(個人_オーダー表!AG18=0,"",個人_オーダー表!AG18&amp;個人_オーダー表!AH18&amp;" "&amp;個人_オーダー表!AD18&amp;"kg")</f>
        <v xml:space="preserve"> kg</v>
      </c>
      <c r="F28" s="51" t="str">
        <f>IF(個人_オーダー表!AF18=0,"",個人_オーダー表!AF18)</f>
        <v/>
      </c>
    </row>
    <row r="29" spans="2:6" ht="14.25">
      <c r="B29" s="57">
        <v>18</v>
      </c>
      <c r="C29" s="64" t="str">
        <f>IF(個人_オーダー表!D19="","",個人_オーダー表!D19)</f>
        <v xml:space="preserve"> </v>
      </c>
      <c r="D29" s="50" t="str">
        <f>IF(個人_オーダー表!E19="","",個人_オーダー表!E19)</f>
        <v xml:space="preserve"> </v>
      </c>
      <c r="E29" s="50" t="str">
        <f>IF(個人_オーダー表!AG19=0,"",個人_オーダー表!AG19&amp;個人_オーダー表!AH19&amp;" "&amp;個人_オーダー表!AD19&amp;"kg")</f>
        <v xml:space="preserve"> kg</v>
      </c>
      <c r="F29" s="51" t="str">
        <f>IF(個人_オーダー表!AF19=0,"",個人_オーダー表!AF19)</f>
        <v/>
      </c>
    </row>
    <row r="30" spans="2:6" ht="14.25">
      <c r="B30" s="57">
        <v>19</v>
      </c>
      <c r="C30" s="64" t="str">
        <f>IF(個人_オーダー表!D20="","",個人_オーダー表!D20)</f>
        <v xml:space="preserve"> </v>
      </c>
      <c r="D30" s="50" t="str">
        <f>IF(個人_オーダー表!E20="","",個人_オーダー表!E20)</f>
        <v xml:space="preserve"> </v>
      </c>
      <c r="E30" s="50" t="str">
        <f>IF(個人_オーダー表!AG20=0,"",個人_オーダー表!AG20&amp;個人_オーダー表!AH20&amp;" "&amp;個人_オーダー表!AD20&amp;"kg")</f>
        <v xml:space="preserve"> kg</v>
      </c>
      <c r="F30" s="51" t="str">
        <f>IF(個人_オーダー表!AF20=0,"",個人_オーダー表!AF20)</f>
        <v/>
      </c>
    </row>
    <row r="31" spans="2:6" ht="15" thickBot="1">
      <c r="B31" s="58">
        <v>20</v>
      </c>
      <c r="C31" s="65" t="str">
        <f>IF(個人_オーダー表!D21="","",個人_オーダー表!D21)</f>
        <v xml:space="preserve"> </v>
      </c>
      <c r="D31" s="52" t="str">
        <f>IF(個人_オーダー表!E21="","",個人_オーダー表!E21)</f>
        <v xml:space="preserve"> </v>
      </c>
      <c r="E31" s="52" t="str">
        <f>IF(個人_オーダー表!AG21=0,"",個人_オーダー表!AG21&amp;個人_オーダー表!AH21&amp;" "&amp;個人_オーダー表!AD21&amp;"kg")</f>
        <v xml:space="preserve"> kg</v>
      </c>
      <c r="F31" s="53" t="str">
        <f>IF(個人_オーダー表!AF21=0,"",個人_オーダー表!AF21)</f>
        <v/>
      </c>
    </row>
    <row r="32" spans="2:6" ht="15" thickTop="1">
      <c r="B32" s="94">
        <v>21</v>
      </c>
      <c r="C32" s="63" t="str">
        <f>IF(個人_オーダー表!D22="","",個人_オーダー表!D22)</f>
        <v xml:space="preserve"> </v>
      </c>
      <c r="D32" s="60" t="str">
        <f>IF(個人_オーダー表!E22="","",個人_オーダー表!E22)</f>
        <v xml:space="preserve"> </v>
      </c>
      <c r="E32" s="60" t="str">
        <f>IF(個人_オーダー表!AG22=0,"",個人_オーダー表!AG22&amp;個人_オーダー表!AH22&amp;" "&amp;個人_オーダー表!AD22&amp;"kg")</f>
        <v xml:space="preserve"> kg</v>
      </c>
      <c r="F32" s="61" t="str">
        <f>IF(個人_オーダー表!AF22=0,"",個人_オーダー表!AF22)</f>
        <v/>
      </c>
    </row>
    <row r="33" spans="2:6" ht="14.25">
      <c r="B33" s="57">
        <v>22</v>
      </c>
      <c r="C33" s="64" t="str">
        <f>IF(個人_オーダー表!D23="","",個人_オーダー表!D23)</f>
        <v xml:space="preserve"> </v>
      </c>
      <c r="D33" s="50" t="str">
        <f>IF(個人_オーダー表!E23="","",個人_オーダー表!E23)</f>
        <v xml:space="preserve"> </v>
      </c>
      <c r="E33" s="50" t="str">
        <f>IF(個人_オーダー表!AG23=0,"",個人_オーダー表!AG23&amp;個人_オーダー表!AH23&amp;" "&amp;個人_オーダー表!AD23&amp;"kg")</f>
        <v xml:space="preserve"> kg</v>
      </c>
      <c r="F33" s="51" t="str">
        <f>IF(個人_オーダー表!AF23=0,"",個人_オーダー表!AF23)</f>
        <v/>
      </c>
    </row>
    <row r="34" spans="2:6" ht="14.25">
      <c r="B34" s="57">
        <v>23</v>
      </c>
      <c r="C34" s="64" t="str">
        <f>IF(個人_オーダー表!D24="","",個人_オーダー表!D24)</f>
        <v xml:space="preserve"> </v>
      </c>
      <c r="D34" s="50" t="str">
        <f>IF(個人_オーダー表!E24="","",個人_オーダー表!E24)</f>
        <v xml:space="preserve"> </v>
      </c>
      <c r="E34" s="50" t="str">
        <f>IF(個人_オーダー表!AG24=0,"",個人_オーダー表!AG24&amp;個人_オーダー表!AH24&amp;" "&amp;個人_オーダー表!AD24&amp;"kg")</f>
        <v xml:space="preserve"> kg</v>
      </c>
      <c r="F34" s="51" t="str">
        <f>IF(個人_オーダー表!AF24=0,"",個人_オーダー表!AF24)</f>
        <v/>
      </c>
    </row>
    <row r="35" spans="2:6" ht="14.25">
      <c r="B35" s="57">
        <v>24</v>
      </c>
      <c r="C35" s="64" t="str">
        <f>IF(個人_オーダー表!D25="","",個人_オーダー表!D25)</f>
        <v xml:space="preserve"> </v>
      </c>
      <c r="D35" s="50" t="str">
        <f>IF(個人_オーダー表!E25="","",個人_オーダー表!E25)</f>
        <v xml:space="preserve"> </v>
      </c>
      <c r="E35" s="50" t="str">
        <f>IF(個人_オーダー表!AG25=0,"",個人_オーダー表!AG25&amp;個人_オーダー表!AH25&amp;" "&amp;個人_オーダー表!AD25&amp;"kg")</f>
        <v xml:space="preserve"> kg</v>
      </c>
      <c r="F35" s="51" t="str">
        <f>IF(個人_オーダー表!AF25=0,"",個人_オーダー表!AF25)</f>
        <v/>
      </c>
    </row>
    <row r="36" spans="2:6" ht="15" thickBot="1">
      <c r="B36" s="58">
        <v>25</v>
      </c>
      <c r="C36" s="65" t="str">
        <f>IF(個人_オーダー表!D26="","",個人_オーダー表!D26)</f>
        <v xml:space="preserve"> </v>
      </c>
      <c r="D36" s="52" t="str">
        <f>IF(個人_オーダー表!E26="","",個人_オーダー表!E26)</f>
        <v xml:space="preserve"> </v>
      </c>
      <c r="E36" s="52" t="str">
        <f>IF(個人_オーダー表!AG26=0,"",個人_オーダー表!AG26&amp;個人_オーダー表!AH26&amp;" "&amp;個人_オーダー表!AD26&amp;"kg")</f>
        <v xml:space="preserve"> kg</v>
      </c>
      <c r="F36" s="53" t="str">
        <f>IF(個人_オーダー表!AF26=0,"",個人_オーダー表!AF26)</f>
        <v/>
      </c>
    </row>
    <row r="37" spans="2:6" ht="15" thickTop="1">
      <c r="B37" s="94">
        <v>26</v>
      </c>
      <c r="C37" s="63" t="str">
        <f>IF(個人_オーダー表!D27="","",個人_オーダー表!D27)</f>
        <v xml:space="preserve"> </v>
      </c>
      <c r="D37" s="60" t="str">
        <f>IF(個人_オーダー表!E27="","",個人_オーダー表!E27)</f>
        <v xml:space="preserve"> </v>
      </c>
      <c r="E37" s="60" t="str">
        <f>IF(個人_オーダー表!AG27=0,"",個人_オーダー表!AG27&amp;個人_オーダー表!AH27&amp;" "&amp;個人_オーダー表!AD27&amp;"kg")</f>
        <v xml:space="preserve"> kg</v>
      </c>
      <c r="F37" s="61" t="str">
        <f>IF(個人_オーダー表!AF27=0,"",個人_オーダー表!AF27)</f>
        <v/>
      </c>
    </row>
    <row r="38" spans="2:6" ht="14.25">
      <c r="B38" s="57">
        <v>27</v>
      </c>
      <c r="C38" s="64" t="str">
        <f>IF(個人_オーダー表!D28="","",個人_オーダー表!D28)</f>
        <v xml:space="preserve"> </v>
      </c>
      <c r="D38" s="50" t="str">
        <f>IF(個人_オーダー表!E28="","",個人_オーダー表!E28)</f>
        <v xml:space="preserve"> </v>
      </c>
      <c r="E38" s="50" t="str">
        <f>IF(個人_オーダー表!AG28=0,"",個人_オーダー表!AG28&amp;個人_オーダー表!AH28&amp;" "&amp;個人_オーダー表!AD28&amp;"kg")</f>
        <v xml:space="preserve"> kg</v>
      </c>
      <c r="F38" s="51" t="str">
        <f>IF(個人_オーダー表!AF28=0,"",個人_オーダー表!AF28)</f>
        <v/>
      </c>
    </row>
    <row r="39" spans="2:6" ht="14.25">
      <c r="B39" s="57">
        <v>28</v>
      </c>
      <c r="C39" s="64" t="str">
        <f>IF(個人_オーダー表!D29="","",個人_オーダー表!D29)</f>
        <v xml:space="preserve"> </v>
      </c>
      <c r="D39" s="50" t="str">
        <f>IF(個人_オーダー表!E29="","",個人_オーダー表!E29)</f>
        <v xml:space="preserve"> </v>
      </c>
      <c r="E39" s="50" t="str">
        <f>IF(個人_オーダー表!AG29=0,"",個人_オーダー表!AG29&amp;個人_オーダー表!AH29&amp;" "&amp;個人_オーダー表!AD29&amp;"kg")</f>
        <v xml:space="preserve"> kg</v>
      </c>
      <c r="F39" s="51" t="str">
        <f>IF(個人_オーダー表!AF29=0,"",個人_オーダー表!AF29)</f>
        <v/>
      </c>
    </row>
    <row r="40" spans="2:6" ht="14.25">
      <c r="B40" s="57">
        <v>29</v>
      </c>
      <c r="C40" s="64" t="str">
        <f>IF(個人_オーダー表!D30="","",個人_オーダー表!D30)</f>
        <v xml:space="preserve"> </v>
      </c>
      <c r="D40" s="50" t="str">
        <f>IF(個人_オーダー表!E30="","",個人_オーダー表!E30)</f>
        <v xml:space="preserve"> </v>
      </c>
      <c r="E40" s="50" t="str">
        <f>IF(個人_オーダー表!AG30=0,"",個人_オーダー表!AG30&amp;個人_オーダー表!AH30&amp;" "&amp;個人_オーダー表!AD30&amp;"kg")</f>
        <v xml:space="preserve"> kg</v>
      </c>
      <c r="F40" s="51" t="str">
        <f>IF(個人_オーダー表!AF30=0,"",個人_オーダー表!AF30)</f>
        <v/>
      </c>
    </row>
    <row r="41" spans="2:6" ht="15" thickBot="1">
      <c r="B41" s="58">
        <v>30</v>
      </c>
      <c r="C41" s="65" t="str">
        <f>IF(個人_オーダー表!D31="","",個人_オーダー表!D31)</f>
        <v xml:space="preserve"> </v>
      </c>
      <c r="D41" s="52" t="str">
        <f>IF(個人_オーダー表!E31="","",個人_オーダー表!E31)</f>
        <v xml:space="preserve"> </v>
      </c>
      <c r="E41" s="52" t="str">
        <f>IF(個人_オーダー表!AG31=0,"",個人_オーダー表!AG31&amp;個人_オーダー表!AH31&amp;" "&amp;個人_オーダー表!AD31&amp;"kg")</f>
        <v xml:space="preserve"> kg</v>
      </c>
      <c r="F41" s="53" t="str">
        <f>IF(個人_オーダー表!AF31=0,"",個人_オーダー表!AF31)</f>
        <v/>
      </c>
    </row>
    <row r="42" spans="2:6" ht="15" thickTop="1">
      <c r="B42" s="94">
        <v>31</v>
      </c>
      <c r="C42" s="63" t="str">
        <f>IF(個人_オーダー表!D32="","",個人_オーダー表!D32)</f>
        <v xml:space="preserve"> </v>
      </c>
      <c r="D42" s="60" t="str">
        <f>IF(個人_オーダー表!E32="","",個人_オーダー表!E32)</f>
        <v xml:space="preserve"> </v>
      </c>
      <c r="E42" s="60" t="str">
        <f>IF(個人_オーダー表!AG32=0,"",個人_オーダー表!AG32&amp;個人_オーダー表!AH32&amp;" "&amp;個人_オーダー表!AD32&amp;"kg")</f>
        <v xml:space="preserve"> kg</v>
      </c>
      <c r="F42" s="61" t="str">
        <f>IF(個人_オーダー表!AF32=0,"",個人_オーダー表!AF32)</f>
        <v/>
      </c>
    </row>
    <row r="43" spans="2:6" ht="14.25">
      <c r="B43" s="57">
        <v>32</v>
      </c>
      <c r="C43" s="64" t="str">
        <f>IF(個人_オーダー表!D33="","",個人_オーダー表!D33)</f>
        <v xml:space="preserve"> </v>
      </c>
      <c r="D43" s="50" t="str">
        <f>IF(個人_オーダー表!E33="","",個人_オーダー表!E33)</f>
        <v xml:space="preserve"> </v>
      </c>
      <c r="E43" s="50" t="str">
        <f>IF(個人_オーダー表!AG33=0,"",個人_オーダー表!AG33&amp;個人_オーダー表!AH33&amp;" "&amp;個人_オーダー表!AD33&amp;"kg")</f>
        <v xml:space="preserve"> kg</v>
      </c>
      <c r="F43" s="51" t="str">
        <f>IF(個人_オーダー表!AF33=0,"",個人_オーダー表!AF33)</f>
        <v/>
      </c>
    </row>
    <row r="44" spans="2:6" ht="14.25">
      <c r="B44" s="57">
        <v>33</v>
      </c>
      <c r="C44" s="64" t="str">
        <f>IF(個人_オーダー表!D34="","",個人_オーダー表!D34)</f>
        <v xml:space="preserve"> </v>
      </c>
      <c r="D44" s="50" t="str">
        <f>IF(個人_オーダー表!E34="","",個人_オーダー表!E34)</f>
        <v xml:space="preserve"> </v>
      </c>
      <c r="E44" s="50" t="str">
        <f>IF(個人_オーダー表!AG34=0,"",個人_オーダー表!AG34&amp;個人_オーダー表!AH34&amp;" "&amp;個人_オーダー表!AD34&amp;"kg")</f>
        <v xml:space="preserve"> kg</v>
      </c>
      <c r="F44" s="51" t="str">
        <f>IF(個人_オーダー表!AF34=0,"",個人_オーダー表!AF34)</f>
        <v/>
      </c>
    </row>
    <row r="45" spans="2:6" ht="14.25">
      <c r="B45" s="57">
        <v>34</v>
      </c>
      <c r="C45" s="64" t="str">
        <f>IF(個人_オーダー表!D35="","",個人_オーダー表!D35)</f>
        <v xml:space="preserve"> </v>
      </c>
      <c r="D45" s="50" t="str">
        <f>IF(個人_オーダー表!E35="","",個人_オーダー表!E35)</f>
        <v xml:space="preserve"> </v>
      </c>
      <c r="E45" s="50" t="str">
        <f>IF(個人_オーダー表!AG35=0,"",個人_オーダー表!AG35&amp;個人_オーダー表!AH35&amp;" "&amp;個人_オーダー表!AD35&amp;"kg")</f>
        <v xml:space="preserve"> kg</v>
      </c>
      <c r="F45" s="51" t="str">
        <f>IF(個人_オーダー表!AF35=0,"",個人_オーダー表!AF35)</f>
        <v/>
      </c>
    </row>
    <row r="46" spans="2:6" ht="15" thickBot="1">
      <c r="B46" s="58">
        <v>35</v>
      </c>
      <c r="C46" s="65" t="str">
        <f>IF(個人_オーダー表!D36="","",個人_オーダー表!D36)</f>
        <v xml:space="preserve"> </v>
      </c>
      <c r="D46" s="52" t="str">
        <f>IF(個人_オーダー表!E36="","",個人_オーダー表!E36)</f>
        <v xml:space="preserve"> </v>
      </c>
      <c r="E46" s="52" t="str">
        <f>IF(個人_オーダー表!AG36=0,"",個人_オーダー表!AG36&amp;個人_オーダー表!AH36&amp;" "&amp;個人_オーダー表!AD36&amp;"kg")</f>
        <v xml:space="preserve"> kg</v>
      </c>
      <c r="F46" s="53" t="str">
        <f>IF(個人_オーダー表!AF36=0,"",個人_オーダー表!AF36)</f>
        <v/>
      </c>
    </row>
    <row r="47" spans="2:6" ht="15" thickTop="1">
      <c r="B47" s="94">
        <v>36</v>
      </c>
      <c r="C47" s="63" t="str">
        <f>IF(個人_オーダー表!D37="","",個人_オーダー表!D37)</f>
        <v xml:space="preserve"> </v>
      </c>
      <c r="D47" s="60" t="str">
        <f>IF(個人_オーダー表!E37="","",個人_オーダー表!E37)</f>
        <v xml:space="preserve"> </v>
      </c>
      <c r="E47" s="60" t="str">
        <f>IF(個人_オーダー表!AG37=0,"",個人_オーダー表!AG37&amp;個人_オーダー表!AH37&amp;" "&amp;個人_オーダー表!AD37&amp;"kg")</f>
        <v xml:space="preserve"> kg</v>
      </c>
      <c r="F47" s="61" t="str">
        <f>IF(個人_オーダー表!AF37=0,"",個人_オーダー表!AF37)</f>
        <v/>
      </c>
    </row>
    <row r="48" spans="2:6" ht="14.25">
      <c r="B48" s="57">
        <v>37</v>
      </c>
      <c r="C48" s="64" t="str">
        <f>IF(個人_オーダー表!D38="","",個人_オーダー表!D38)</f>
        <v xml:space="preserve"> </v>
      </c>
      <c r="D48" s="50" t="str">
        <f>IF(個人_オーダー表!E38="","",個人_オーダー表!E38)</f>
        <v xml:space="preserve"> </v>
      </c>
      <c r="E48" s="50" t="str">
        <f>IF(個人_オーダー表!AG38=0,"",個人_オーダー表!AG38&amp;個人_オーダー表!AH38&amp;" "&amp;個人_オーダー表!AD38&amp;"kg")</f>
        <v xml:space="preserve"> kg</v>
      </c>
      <c r="F48" s="51" t="str">
        <f>IF(個人_オーダー表!AF38=0,"",個人_オーダー表!AF38)</f>
        <v/>
      </c>
    </row>
    <row r="49" spans="2:6" ht="14.25">
      <c r="B49" s="57">
        <v>38</v>
      </c>
      <c r="C49" s="64" t="str">
        <f>IF(個人_オーダー表!D39="","",個人_オーダー表!D39)</f>
        <v xml:space="preserve"> </v>
      </c>
      <c r="D49" s="50" t="str">
        <f>IF(個人_オーダー表!E39="","",個人_オーダー表!E39)</f>
        <v xml:space="preserve"> </v>
      </c>
      <c r="E49" s="50" t="str">
        <f>IF(個人_オーダー表!AG39=0,"",個人_オーダー表!AG39&amp;個人_オーダー表!AH39&amp;" "&amp;個人_オーダー表!AD39&amp;"kg")</f>
        <v xml:space="preserve"> kg</v>
      </c>
      <c r="F49" s="51" t="str">
        <f>IF(個人_オーダー表!AF39=0,"",個人_オーダー表!AF39)</f>
        <v/>
      </c>
    </row>
    <row r="50" spans="2:6" ht="14.25">
      <c r="B50" s="57">
        <v>39</v>
      </c>
      <c r="C50" s="64" t="str">
        <f>IF(個人_オーダー表!D40="","",個人_オーダー表!D40)</f>
        <v xml:space="preserve"> </v>
      </c>
      <c r="D50" s="50" t="str">
        <f>IF(個人_オーダー表!E40="","",個人_オーダー表!E40)</f>
        <v xml:space="preserve"> </v>
      </c>
      <c r="E50" s="50" t="str">
        <f>IF(個人_オーダー表!AG40=0,"",個人_オーダー表!AG40&amp;個人_オーダー表!AH40&amp;" "&amp;個人_オーダー表!AD40&amp;"kg")</f>
        <v xml:space="preserve"> kg</v>
      </c>
      <c r="F50" s="51" t="str">
        <f>IF(個人_オーダー表!AF40=0,"",個人_オーダー表!AF40)</f>
        <v/>
      </c>
    </row>
    <row r="51" spans="2:6" ht="15" thickBot="1">
      <c r="B51" s="58">
        <v>40</v>
      </c>
      <c r="C51" s="65" t="str">
        <f>IF(個人_オーダー表!D41="","",個人_オーダー表!D41)</f>
        <v xml:space="preserve"> </v>
      </c>
      <c r="D51" s="52" t="str">
        <f>IF(個人_オーダー表!E41="","",個人_オーダー表!E41)</f>
        <v xml:space="preserve"> </v>
      </c>
      <c r="E51" s="52" t="str">
        <f>IF(個人_オーダー表!AG41=0,"",個人_オーダー表!AG41&amp;個人_オーダー表!AH41&amp;" "&amp;個人_オーダー表!AD41&amp;"kg")</f>
        <v xml:space="preserve"> kg</v>
      </c>
      <c r="F51" s="53" t="str">
        <f>IF(個人_オーダー表!AF41=0,"",個人_オーダー表!AF41)</f>
        <v/>
      </c>
    </row>
    <row r="52" spans="2:6" ht="14.25" thickTop="1"/>
  </sheetData>
  <mergeCells count="1">
    <mergeCell ref="C9:D9"/>
  </mergeCells>
  <phoneticPr fontId="1"/>
  <hyperlinks>
    <hyperlink ref="B5" r:id="rId1" xr:uid="{00000000-0004-0000-02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69"/>
  <sheetViews>
    <sheetView topLeftCell="A50" workbookViewId="0">
      <selection activeCell="K11" sqref="K11"/>
    </sheetView>
  </sheetViews>
  <sheetFormatPr defaultColWidth="8.75" defaultRowHeight="13.5"/>
  <cols>
    <col min="1" max="16384" width="8.75" style="1"/>
  </cols>
  <sheetData>
    <row r="2" spans="2:2">
      <c r="B2" s="1" t="s">
        <v>380</v>
      </c>
    </row>
    <row r="3" spans="2:2">
      <c r="B3" s="1" t="s">
        <v>381</v>
      </c>
    </row>
    <row r="4" spans="2:2">
      <c r="B4" s="1" t="s">
        <v>382</v>
      </c>
    </row>
    <row r="15" spans="2:2">
      <c r="B15" s="1" t="s">
        <v>322</v>
      </c>
    </row>
    <row r="16" spans="2:2">
      <c r="B16" s="1" t="s">
        <v>323</v>
      </c>
    </row>
    <row r="18" spans="2:16">
      <c r="B18" s="1" t="s">
        <v>309</v>
      </c>
    </row>
    <row r="20" spans="2:16">
      <c r="B20" s="1" t="s">
        <v>318</v>
      </c>
    </row>
    <row r="21" spans="2:16">
      <c r="C21" s="1" t="s">
        <v>319</v>
      </c>
    </row>
    <row r="22" spans="2:16">
      <c r="C22" s="205" t="s">
        <v>310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</row>
    <row r="23" spans="2:16" ht="14.25" thickBot="1"/>
    <row r="24" spans="2:16" ht="14.25">
      <c r="B24" s="104" t="s">
        <v>306</v>
      </c>
      <c r="C24" s="105">
        <v>1</v>
      </c>
      <c r="D24" s="106" t="s">
        <v>314</v>
      </c>
      <c r="E24" s="1" t="s">
        <v>316</v>
      </c>
    </row>
    <row r="25" spans="2:16" ht="14.25">
      <c r="B25" s="107" t="s">
        <v>313</v>
      </c>
      <c r="C25" s="108">
        <v>2</v>
      </c>
      <c r="D25" s="109" t="s">
        <v>315</v>
      </c>
      <c r="E25" s="1" t="s">
        <v>316</v>
      </c>
    </row>
    <row r="26" spans="2:16" ht="14.25">
      <c r="B26" s="74" t="s">
        <v>198</v>
      </c>
      <c r="C26" s="44">
        <v>3</v>
      </c>
      <c r="D26" s="75" t="s">
        <v>242</v>
      </c>
    </row>
    <row r="27" spans="2:16" ht="14.25">
      <c r="B27" s="74" t="s">
        <v>20</v>
      </c>
      <c r="C27" s="44">
        <v>4</v>
      </c>
      <c r="D27" s="75" t="s">
        <v>152</v>
      </c>
    </row>
    <row r="28" spans="2:16" ht="14.25">
      <c r="B28" s="74" t="s">
        <v>216</v>
      </c>
      <c r="C28" s="44">
        <v>5</v>
      </c>
      <c r="D28" s="75" t="s">
        <v>243</v>
      </c>
    </row>
    <row r="29" spans="2:16" ht="14.25">
      <c r="B29" s="74" t="s">
        <v>22</v>
      </c>
      <c r="C29" s="44">
        <v>6</v>
      </c>
      <c r="D29" s="75" t="s">
        <v>153</v>
      </c>
    </row>
    <row r="30" spans="2:16" ht="15" thickBot="1">
      <c r="B30" s="76" t="s">
        <v>48</v>
      </c>
      <c r="C30" s="77">
        <v>7</v>
      </c>
      <c r="D30" s="78" t="s">
        <v>154</v>
      </c>
    </row>
    <row r="33" spans="2:7">
      <c r="B33" s="1" t="s">
        <v>246</v>
      </c>
    </row>
    <row r="35" spans="2:7">
      <c r="B35" s="1" t="s">
        <v>247</v>
      </c>
    </row>
    <row r="36" spans="2:7">
      <c r="B36" s="1" t="s">
        <v>248</v>
      </c>
    </row>
    <row r="37" spans="2:7" ht="14.25" thickBot="1"/>
    <row r="38" spans="2:7" ht="14.25">
      <c r="B38" s="71" t="s">
        <v>199</v>
      </c>
      <c r="C38" s="72">
        <v>3</v>
      </c>
      <c r="D38" s="73" t="s">
        <v>242</v>
      </c>
      <c r="F38" s="1" t="s">
        <v>244</v>
      </c>
    </row>
    <row r="39" spans="2:7" ht="14.25">
      <c r="B39" s="74" t="s">
        <v>20</v>
      </c>
      <c r="C39" s="44">
        <v>4</v>
      </c>
      <c r="D39" s="75" t="s">
        <v>152</v>
      </c>
    </row>
    <row r="40" spans="2:7" ht="14.25">
      <c r="B40" s="74" t="s">
        <v>216</v>
      </c>
      <c r="C40" s="44">
        <v>5</v>
      </c>
      <c r="D40" s="75" t="s">
        <v>243</v>
      </c>
    </row>
    <row r="41" spans="2:7" ht="14.25">
      <c r="B41" s="74" t="s">
        <v>22</v>
      </c>
      <c r="C41" s="44">
        <v>6</v>
      </c>
      <c r="D41" s="75" t="s">
        <v>153</v>
      </c>
    </row>
    <row r="42" spans="2:7" ht="15" thickBot="1">
      <c r="B42" s="76" t="s">
        <v>48</v>
      </c>
      <c r="C42" s="77">
        <v>7</v>
      </c>
      <c r="D42" s="78" t="s">
        <v>154</v>
      </c>
    </row>
    <row r="43" spans="2:7" ht="14.25">
      <c r="B43" s="44"/>
      <c r="C43" s="44"/>
      <c r="D43" s="44"/>
    </row>
    <row r="44" spans="2:7" ht="14.25">
      <c r="B44" s="38" t="s">
        <v>142</v>
      </c>
      <c r="C44" s="38" t="s">
        <v>143</v>
      </c>
      <c r="D44" s="38" t="s">
        <v>144</v>
      </c>
      <c r="E44" s="38" t="s">
        <v>249</v>
      </c>
    </row>
    <row r="45" spans="2:7" ht="14.25">
      <c r="B45" s="42">
        <v>24</v>
      </c>
      <c r="C45" s="43" t="s">
        <v>250</v>
      </c>
      <c r="D45" s="80">
        <v>23.5</v>
      </c>
      <c r="E45" s="42" t="s">
        <v>251</v>
      </c>
    </row>
    <row r="46" spans="2:7" ht="14.25">
      <c r="B46" s="42">
        <v>36</v>
      </c>
      <c r="C46" s="43" t="s">
        <v>158</v>
      </c>
      <c r="D46" s="80">
        <v>35.5</v>
      </c>
      <c r="E46" s="42" t="s">
        <v>252</v>
      </c>
    </row>
    <row r="48" spans="2:7">
      <c r="B48" s="1" t="s">
        <v>203</v>
      </c>
      <c r="C48" s="79" t="s">
        <v>216</v>
      </c>
      <c r="D48" s="1" t="s">
        <v>46</v>
      </c>
      <c r="E48" s="1">
        <v>0</v>
      </c>
      <c r="F48" s="1">
        <v>28</v>
      </c>
      <c r="G48" s="1" t="str">
        <f t="shared" ref="G48:G49" si="0">C48&amp;D48&amp;E48&amp;F48</f>
        <v>ES56M028</v>
      </c>
    </row>
    <row r="49" spans="2:16">
      <c r="B49" s="1" t="s">
        <v>204</v>
      </c>
      <c r="C49" s="79" t="s">
        <v>216</v>
      </c>
      <c r="D49" s="1" t="s">
        <v>46</v>
      </c>
      <c r="E49" s="1">
        <v>0</v>
      </c>
      <c r="F49" s="1">
        <v>30</v>
      </c>
      <c r="G49" s="1" t="str">
        <f t="shared" si="0"/>
        <v>ES56M030</v>
      </c>
    </row>
    <row r="51" spans="2:16">
      <c r="B51" s="1" t="s">
        <v>245</v>
      </c>
    </row>
    <row r="53" spans="2:16">
      <c r="B53" s="69" t="s">
        <v>177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</row>
    <row r="54" spans="2:16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</row>
    <row r="55" spans="2:16">
      <c r="B55" s="69"/>
      <c r="C55" s="205" t="s">
        <v>178</v>
      </c>
      <c r="D55" s="205"/>
      <c r="E55" s="205"/>
      <c r="F55" s="205"/>
      <c r="G55" s="69"/>
      <c r="H55" s="69"/>
      <c r="I55" s="69"/>
      <c r="J55" s="69"/>
      <c r="K55" s="69"/>
      <c r="L55" s="69"/>
      <c r="M55" s="69"/>
      <c r="N55" s="69"/>
      <c r="O55" s="69"/>
      <c r="P55" s="69"/>
    </row>
    <row r="56" spans="2:16">
      <c r="B56" s="69"/>
      <c r="C56" s="205" t="s">
        <v>179</v>
      </c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</row>
    <row r="57" spans="2:16">
      <c r="B57" s="69"/>
      <c r="C57" s="205" t="s">
        <v>180</v>
      </c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</row>
    <row r="58" spans="2:16">
      <c r="B58" s="69"/>
      <c r="C58" s="205" t="s">
        <v>181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</row>
    <row r="59" spans="2:16">
      <c r="B59" s="69"/>
      <c r="C59" s="205" t="s">
        <v>182</v>
      </c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69"/>
      <c r="O59" s="69"/>
      <c r="P59" s="69"/>
    </row>
    <row r="60" spans="2:16">
      <c r="B60" s="69"/>
      <c r="C60" s="205" t="s">
        <v>183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69"/>
      <c r="O60" s="69"/>
      <c r="P60" s="69"/>
    </row>
    <row r="61" spans="2:16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</row>
    <row r="62" spans="2:16">
      <c r="B62" s="69"/>
      <c r="C62" s="205" t="s">
        <v>184</v>
      </c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</row>
    <row r="63" spans="2:16">
      <c r="B63" s="69"/>
      <c r="C63" s="205" t="s">
        <v>185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</row>
    <row r="64" spans="2:16">
      <c r="B64" s="69"/>
      <c r="C64" s="205" t="s">
        <v>186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</row>
    <row r="65" spans="2:16">
      <c r="B65" s="69"/>
      <c r="C65" s="205" t="s">
        <v>187</v>
      </c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</row>
    <row r="68" spans="2:16">
      <c r="B68" s="1" t="s">
        <v>58</v>
      </c>
    </row>
    <row r="69" spans="2:16">
      <c r="B69" s="37" t="s">
        <v>57</v>
      </c>
    </row>
  </sheetData>
  <mergeCells count="11">
    <mergeCell ref="C22:P22"/>
    <mergeCell ref="C62:P62"/>
    <mergeCell ref="C63:P63"/>
    <mergeCell ref="C65:P65"/>
    <mergeCell ref="C64:P64"/>
    <mergeCell ref="C55:F55"/>
    <mergeCell ref="C56:P56"/>
    <mergeCell ref="C57:P57"/>
    <mergeCell ref="C58:P58"/>
    <mergeCell ref="C59:M59"/>
    <mergeCell ref="C60:M60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読んでください</vt:lpstr>
      <vt:lpstr>参加申込書 ①</vt:lpstr>
      <vt:lpstr>参加申込書 ②</vt:lpstr>
      <vt:lpstr>個人_オーダー表</vt:lpstr>
      <vt:lpstr>確認</vt:lpstr>
      <vt:lpstr>memo</vt:lpstr>
      <vt:lpstr>【小１・２】</vt:lpstr>
      <vt:lpstr>【小３女子】</vt:lpstr>
      <vt:lpstr>【小３男子】</vt:lpstr>
      <vt:lpstr>【小４女子】</vt:lpstr>
      <vt:lpstr>【小４男子】</vt:lpstr>
      <vt:lpstr>【小５女子】</vt:lpstr>
      <vt:lpstr>【小５男子】</vt:lpstr>
      <vt:lpstr>【小６女子】</vt:lpstr>
      <vt:lpstr>【小６男子】</vt:lpstr>
      <vt:lpstr>'参加申込書 ①'!Print_Area</vt:lpstr>
      <vt:lpstr>'参加申込書 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池畑耕造</dc:creator>
  <cp:lastModifiedBy>文博 姫路</cp:lastModifiedBy>
  <cp:lastPrinted>2023-09-18T00:08:58Z</cp:lastPrinted>
  <dcterms:created xsi:type="dcterms:W3CDTF">2022-10-14T14:45:32Z</dcterms:created>
  <dcterms:modified xsi:type="dcterms:W3CDTF">2025-10-03T08:24:03Z</dcterms:modified>
</cp:coreProperties>
</file>